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brikt/Downloads/"/>
    </mc:Choice>
  </mc:AlternateContent>
  <xr:revisionPtr revIDLastSave="0" documentId="13_ncr:1_{C6693980-CDB1-C443-BB90-D88ABD4655F0}" xr6:coauthVersionLast="47" xr6:coauthVersionMax="47" xr10:uidLastSave="{00000000-0000-0000-0000-000000000000}"/>
  <bookViews>
    <workbookView xWindow="0" yWindow="660" windowWidth="19420" windowHeight="11500" activeTab="1" xr2:uid="{00000000-000D-0000-FFFF-FFFF00000000}"/>
  </bookViews>
  <sheets>
    <sheet name="Balanse" sheetId="1" r:id="rId1"/>
    <sheet name="Resultat" sheetId="7" r:id="rId2"/>
    <sheet name="Noter" sheetId="8" r:id="rId3"/>
    <sheet name="1450" sheetId="5" r:id="rId4"/>
    <sheet name="1573" sheetId="4" r:id="rId5"/>
    <sheet name="2187" sheetId="6" r:id="rId6"/>
    <sheet name="2400" sheetId="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3" l="1"/>
  <c r="D13" i="1"/>
  <c r="C13" i="1"/>
  <c r="D12" i="1"/>
  <c r="E61" i="7"/>
  <c r="F60" i="7"/>
  <c r="F29" i="7"/>
  <c r="F61" i="7" s="1"/>
  <c r="E24" i="7"/>
  <c r="E62" i="7" s="1"/>
  <c r="E71" i="7" s="1"/>
  <c r="F12" i="7"/>
  <c r="F24" i="7" s="1"/>
  <c r="F62" i="7" s="1"/>
  <c r="F71" i="7" s="1"/>
  <c r="D61" i="7" l="1"/>
  <c r="C61" i="7"/>
  <c r="D24" i="7"/>
  <c r="D62" i="7" s="1"/>
  <c r="D71" i="7" s="1"/>
  <c r="C24" i="7"/>
  <c r="D22" i="6"/>
  <c r="C62" i="7" l="1"/>
  <c r="C71" i="7" s="1"/>
</calcChain>
</file>

<file path=xl/sharedStrings.xml><?xml version="1.0" encoding="utf-8"?>
<sst xmlns="http://schemas.openxmlformats.org/spreadsheetml/2006/main" count="168" uniqueCount="139">
  <si>
    <t>Regnskapskonto</t>
  </si>
  <si>
    <t>1450 Varelager</t>
  </si>
  <si>
    <t>2050 Annen egenkapital</t>
  </si>
  <si>
    <t>2400 Leverandørgjeld</t>
  </si>
  <si>
    <t>Sum</t>
  </si>
  <si>
    <t>Avdeling</t>
  </si>
  <si>
    <t>Åpne poster (til og med 2025-12-31)</t>
  </si>
  <si>
    <t>Leverandør</t>
  </si>
  <si>
    <t>DNB Livsforsikring ASA 914782007 (50834)</t>
  </si>
  <si>
    <t>SUM</t>
  </si>
  <si>
    <t>Se egen fane</t>
  </si>
  <si>
    <t>Balanse Fotball 2025</t>
  </si>
  <si>
    <t>Alexander Olaisen Nydal (62378)</t>
  </si>
  <si>
    <t>Gothia Cup (62264)</t>
  </si>
  <si>
    <t>NFF Oslo 970261095 (20006)</t>
  </si>
  <si>
    <t>Norges Idrettshøgskole 971526033 (50213)</t>
  </si>
  <si>
    <t>Scan Trade Ltd. (Kjøp) 983891632 (50134)</t>
  </si>
  <si>
    <t>1573 Interimskonto</t>
  </si>
  <si>
    <t>Dommer NFF Atle larsen - mangler kontonummer</t>
  </si>
  <si>
    <t>2187 Lagkasser</t>
  </si>
  <si>
    <t>G2019 lagkasse fotball</t>
  </si>
  <si>
    <t>Lagkasser til 2026 - fotball</t>
  </si>
  <si>
    <t>J2018/2019 lagkasse Fotball</t>
  </si>
  <si>
    <t>Damer A lagkasse Futsal</t>
  </si>
  <si>
    <t>Damer A lagkasse Fotball</t>
  </si>
  <si>
    <t>G2018 Fotball</t>
  </si>
  <si>
    <t>J2017 lagkasse Fotball</t>
  </si>
  <si>
    <t>M40 lagkasse Fotball</t>
  </si>
  <si>
    <t>G2016 lagkasse Fotball</t>
  </si>
  <si>
    <t>G2017 lagkasse fotball</t>
  </si>
  <si>
    <t>G2014 lagkasse fotball</t>
  </si>
  <si>
    <t>G2013 lagkasse fotball</t>
  </si>
  <si>
    <t>J2010/2011 lagkasse fotball</t>
  </si>
  <si>
    <t>J2012/2013 lagkasse fotball</t>
  </si>
  <si>
    <t>G2015 lagkasse fotball</t>
  </si>
  <si>
    <t>G2009 lagkasse Fotball</t>
  </si>
  <si>
    <t>G2008 lagkasse Fotball</t>
  </si>
  <si>
    <t>G2010/G2011 lagkasse Fotball</t>
  </si>
  <si>
    <t>G2012 lagkasse Fotball</t>
  </si>
  <si>
    <t>Herrer A Fotball</t>
  </si>
  <si>
    <t>J2015 lagkasse Fotball</t>
  </si>
  <si>
    <t>Herre jr. lagkasse Fotball</t>
  </si>
  <si>
    <t>2060 Kapitalinnskudd FU Fotball</t>
  </si>
  <si>
    <t>2065 Lagkasse fotballgruppen</t>
  </si>
  <si>
    <t>Varebeholdning Fotball</t>
  </si>
  <si>
    <t>eks.mva</t>
  </si>
  <si>
    <t>antall</t>
  </si>
  <si>
    <t>verdi</t>
  </si>
  <si>
    <t>Skjerf</t>
  </si>
  <si>
    <t>Luer</t>
  </si>
  <si>
    <t>Flagg</t>
  </si>
  <si>
    <t>BÆKKELAGETS SPORTSKLUB/NORWAY CUP</t>
  </si>
  <si>
    <t>01.01.2025 - 31.12.2025</t>
  </si>
  <si>
    <t>Resultat (2025)</t>
  </si>
  <si>
    <t>Budsjett</t>
  </si>
  <si>
    <t>Avvik</t>
  </si>
  <si>
    <t>Driftsresultat</t>
  </si>
  <si>
    <t>         3220 Inntekt egne arrangement</t>
  </si>
  <si>
    <t>         3222 Salg tøy/effekter/utstyr</t>
  </si>
  <si>
    <t>         3440 Tilskudd NC</t>
  </si>
  <si>
    <t>         3443 Andre tilskudd</t>
  </si>
  <si>
    <t>         3444 Grasrotandel innbetaling</t>
  </si>
  <si>
    <t>         3475 Momskompensasjon</t>
  </si>
  <si>
    <t>         3930 Aktivitetsavgift/treningsavgift</t>
  </si>
  <si>
    <t>         3940 Startkontingenter</t>
  </si>
  <si>
    <t>         3960 Bingoinntekter</t>
  </si>
  <si>
    <t>         3980 Inntekter lagkasser</t>
  </si>
  <si>
    <t>         3990 Andre inntekter</t>
  </si>
  <si>
    <t>         3991 Dugnader</t>
  </si>
  <si>
    <t>         4390 Beholdningsendring</t>
  </si>
  <si>
    <t>         4100 Innkjøp varer til dugnad</t>
  </si>
  <si>
    <t>         4102 Materiell, utstyr og effekter</t>
  </si>
  <si>
    <t>         4104 Kostnader egne arrangement</t>
  </si>
  <si>
    <t>         4303 Startkontingenter</t>
  </si>
  <si>
    <t>         4305 Overganger/gebyrer/kontingenter</t>
  </si>
  <si>
    <t>         4309 Påmeldingsavgifter</t>
  </si>
  <si>
    <t>         4310 Dommer og tidtager</t>
  </si>
  <si>
    <t>         5000 Lønn til ansatte</t>
  </si>
  <si>
    <t>         5001 Lønn u/FP m/AGA</t>
  </si>
  <si>
    <t>         5002 Lønn u/FP u/AGA</t>
  </si>
  <si>
    <t>         5004 Skattefri lønn u/FP m/AGA</t>
  </si>
  <si>
    <t>         5040 Ferielønn</t>
  </si>
  <si>
    <t>         5400 Arbeidsgiveravgift</t>
  </si>
  <si>
    <t>         5410 Arbeidsgiveravgift av opptjente feriepenger</t>
  </si>
  <si>
    <t>         5450 Innberetningspliktig pensjonskostnad</t>
  </si>
  <si>
    <t>         5800 Refusjon av sykepenger</t>
  </si>
  <si>
    <t>         5940 Utgiftsdekning</t>
  </si>
  <si>
    <t>         5990 Annen personalkostnad</t>
  </si>
  <si>
    <t>         6100 Frakt, transportkostnad og forsikring ved vareforsendelse</t>
  </si>
  <si>
    <t>         6310 Halleie</t>
  </si>
  <si>
    <t>         6455 IT/systemer</t>
  </si>
  <si>
    <t>         6730 Idrettsfaglig bistand/spillerutvikling</t>
  </si>
  <si>
    <t>         6735 Dommerregninger</t>
  </si>
  <si>
    <t>         6790 Annen fremmedtjeneste</t>
  </si>
  <si>
    <t>         7101 Km godtgjørelse</t>
  </si>
  <si>
    <t>         7145 Andre reisekostnader</t>
  </si>
  <si>
    <t>         7162 Bespisning, mat</t>
  </si>
  <si>
    <t>         7190 Annen kostnadsgodtgjørelse</t>
  </si>
  <si>
    <t>         7320 Reklamekostnad</t>
  </si>
  <si>
    <t>         7400 Kurs</t>
  </si>
  <si>
    <t>         7420 Gaver og premier</t>
  </si>
  <si>
    <t>         7460 Støtte til lagkasser</t>
  </si>
  <si>
    <t>         7500 Forsikringspremie</t>
  </si>
  <si>
    <t>         7780 Utgifter lagkasser</t>
  </si>
  <si>
    <t>         7790 Annen kostnad</t>
  </si>
  <si>
    <t>Finansinntekter og finanskostnader</t>
  </si>
  <si>
    <t>         8050 Annen renteinntekt</t>
  </si>
  <si>
    <r>
      <t>   </t>
    </r>
    <r>
      <rPr>
        <b/>
        <sz val="10"/>
        <color theme="1"/>
        <rFont val="Aptos Narrow"/>
        <family val="2"/>
        <scheme val="minor"/>
      </rPr>
      <t>Finansinntekter</t>
    </r>
  </si>
  <si>
    <t>         8160 Valutatap (disagio)</t>
  </si>
  <si>
    <r>
      <t>   </t>
    </r>
    <r>
      <rPr>
        <b/>
        <sz val="10"/>
        <color theme="1"/>
        <rFont val="Aptos Narrow"/>
        <family val="2"/>
        <scheme val="minor"/>
      </rPr>
      <t>Finanskostnader</t>
    </r>
  </si>
  <si>
    <t>Netto finansresultat</t>
  </si>
  <si>
    <t>Årsresultat</t>
  </si>
  <si>
    <t>Resultatrapport Fotball</t>
  </si>
  <si>
    <t>Inntekter</t>
  </si>
  <si>
    <t>Kostnader</t>
  </si>
  <si>
    <t>Bækkelagets Sportsklub - Fotball</t>
  </si>
  <si>
    <t>Prinsipp</t>
  </si>
  <si>
    <t>Vi benytter forsiktig regnskapsførsel. Alle påløpne kostnader er periodisert og utgiftsført</t>
  </si>
  <si>
    <t>Inntektene inntekstføres når de er likvid sikret.</t>
  </si>
  <si>
    <t>Note 1 - Inntekter Norway Cup og tilskudd fra hovedkassen</t>
  </si>
  <si>
    <t xml:space="preserve">Midlene skal støtte opp under gruppenes drift, </t>
  </si>
  <si>
    <t>og fordeles ut ifra innsats i Norway Cup, medlemstall, elitesatsing, samt en grunnstøtte.</t>
  </si>
  <si>
    <t xml:space="preserve"> </t>
  </si>
  <si>
    <t>Noter regnskap 2025</t>
  </si>
  <si>
    <t>Det ble utbetalt kr 1 471 110 i NC-støtte for 2025.</t>
  </si>
  <si>
    <t>Total saldo i fotballgruppens lagkasser er per 31/12 kr 1 174 423. En lagkasse er i minus.</t>
  </si>
  <si>
    <t>Note</t>
  </si>
  <si>
    <t>Note 2 - Overføring lagkasser</t>
  </si>
  <si>
    <t>Note 3 - Varelager</t>
  </si>
  <si>
    <t>Note 4 - Egenkapital</t>
  </si>
  <si>
    <t xml:space="preserve">Det er overført totalt kr 1 333 227 til lagkassene i 2025, hvorav kr 857 450 gjelder dugnad Norway Cup, kr 112 850 </t>
  </si>
  <si>
    <t>Varelager er vurdert til inntakskost, nedkrevet for ukurans.</t>
  </si>
  <si>
    <t>Fotballgruppen har nå negativ egenkapital kr 1 518 325 etter et underskudd på kr 534 655 i 2025.</t>
  </si>
  <si>
    <t>Regnskap</t>
  </si>
  <si>
    <t>Annen rentekostnad</t>
  </si>
  <si>
    <t>1500 Kundefordringer</t>
  </si>
  <si>
    <t>Annen kortsiktig gjeld</t>
  </si>
  <si>
    <t>Likvide midler</t>
  </si>
  <si>
    <t>gjelder "økonomihåndbok" og kr 356 927 gjelder nullstilling av lagkasser Herrer Jr og G2007.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</si>
</sst>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#,##0.000"/>
    <numFmt numFmtId="166" formatCode="_-* #,##0_-;\-* #,##0_-;_-* &quot;-&quot;??_-;_-@_-"/>
    <numFmt numFmtId="167" formatCode="###,##0"/>
  </numFmts>
  <fonts count="20" x14ac:knownFonts="1">
    <font>
      <sz val="11"/>
      <color indexed="8"/>
      <name val="Aptos Narrow"/>
      <family val="2"/>
      <scheme val="minor"/>
    </font>
    <font>
      <sz val="12"/>
      <color rgb="FF2E384D"/>
      <name val="Calibri"/>
      <family val="2"/>
    </font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rgb="FF2E384D"/>
      <name val="Calibri"/>
      <family val="2"/>
    </font>
    <font>
      <sz val="20"/>
      <name val="Calibri"/>
      <family val="2"/>
    </font>
    <font>
      <sz val="10"/>
      <color rgb="FF2E384D"/>
      <name val="Book Antiqua"/>
      <family val="1"/>
    </font>
    <font>
      <b/>
      <sz val="15.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0"/>
      <color indexed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5FF"/>
      </patternFill>
    </fill>
    <fill>
      <patternFill patternType="solid">
        <fgColor rgb="FFE7E8E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D5D7DB"/>
      </left>
      <right style="thin">
        <color rgb="FFD5D7DB"/>
      </right>
      <top style="thin">
        <color rgb="FFD5D7DB"/>
      </top>
      <bottom style="thin">
        <color rgb="FFD5D7DB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 style="thin">
        <color rgb="FFC2C2C2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C2C2C2"/>
      </left>
      <right/>
      <top style="thin">
        <color rgb="FFC2C2C2"/>
      </top>
      <bottom style="thin">
        <color rgb="FFC2C2C2"/>
      </bottom>
      <diagonal/>
    </border>
    <border>
      <left/>
      <right/>
      <top style="thin">
        <color rgb="FFC2C2C2"/>
      </top>
      <bottom style="thin">
        <color rgb="FFC2C2C2"/>
      </bottom>
      <diagonal/>
    </border>
    <border>
      <left/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/>
      <diagonal/>
    </border>
    <border>
      <left/>
      <right/>
      <top style="thin">
        <color rgb="FFC2C2C2"/>
      </top>
      <bottom/>
      <diagonal/>
    </border>
    <border>
      <left/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/>
      <top/>
      <bottom style="thin">
        <color rgb="FFC2C2C2"/>
      </bottom>
      <diagonal/>
    </border>
    <border>
      <left/>
      <right/>
      <top/>
      <bottom style="thin">
        <color rgb="FFC2C2C2"/>
      </bottom>
      <diagonal/>
    </border>
    <border>
      <left/>
      <right style="thin">
        <color rgb="FFC2C2C2"/>
      </right>
      <top/>
      <bottom style="thin">
        <color rgb="FFC2C2C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C2C2C2"/>
      </left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9">
    <xf numFmtId="0" fontId="0" fillId="0" borderId="0" xfId="0"/>
    <xf numFmtId="0" fontId="1" fillId="2" borderId="1" xfId="0" applyFont="1" applyFill="1" applyBorder="1" applyAlignment="1">
      <alignment horizontal="left" indent="1"/>
    </xf>
    <xf numFmtId="0" fontId="1" fillId="0" borderId="0" xfId="0" applyFont="1" applyAlignment="1">
      <alignment horizontal="left" indent="1"/>
    </xf>
    <xf numFmtId="49" fontId="3" fillId="0" borderId="0" xfId="0" applyNumberFormat="1" applyFont="1"/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vertical="top" wrapText="1"/>
    </xf>
    <xf numFmtId="164" fontId="4" fillId="0" borderId="2" xfId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7" fillId="0" borderId="4" xfId="0" applyFont="1" applyBorder="1" applyAlignment="1">
      <alignment horizontal="left" indent="1"/>
    </xf>
    <xf numFmtId="164" fontId="5" fillId="0" borderId="0" xfId="1" applyFont="1"/>
    <xf numFmtId="0" fontId="9" fillId="0" borderId="0" xfId="0" applyFont="1"/>
    <xf numFmtId="14" fontId="4" fillId="0" borderId="2" xfId="0" applyNumberFormat="1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0" xfId="0" applyFont="1"/>
    <xf numFmtId="0" fontId="1" fillId="4" borderId="0" xfId="0" applyFont="1" applyFill="1" applyAlignment="1">
      <alignment horizontal="left" inden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9" xfId="0" applyBorder="1"/>
    <xf numFmtId="0" fontId="0" fillId="0" borderId="10" xfId="0" applyBorder="1"/>
    <xf numFmtId="0" fontId="3" fillId="0" borderId="9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3" fillId="0" borderId="5" xfId="0" applyFont="1" applyBorder="1"/>
    <xf numFmtId="49" fontId="10" fillId="0" borderId="0" xfId="0" applyNumberFormat="1" applyFont="1"/>
    <xf numFmtId="49" fontId="11" fillId="0" borderId="0" xfId="0" applyNumberFormat="1" applyFont="1"/>
    <xf numFmtId="0" fontId="4" fillId="0" borderId="2" xfId="0" applyFont="1" applyBorder="1" applyAlignment="1">
      <alignment vertical="top"/>
    </xf>
    <xf numFmtId="0" fontId="6" fillId="0" borderId="2" xfId="0" applyFont="1" applyBorder="1" applyAlignment="1">
      <alignment vertical="top"/>
    </xf>
    <xf numFmtId="0" fontId="4" fillId="3" borderId="18" xfId="0" applyFont="1" applyFill="1" applyBorder="1" applyAlignment="1">
      <alignment horizontal="left" vertical="center" wrapText="1"/>
    </xf>
    <xf numFmtId="165" fontId="0" fillId="0" borderId="0" xfId="0" applyNumberFormat="1"/>
    <xf numFmtId="164" fontId="0" fillId="0" borderId="0" xfId="1" applyFont="1"/>
    <xf numFmtId="164" fontId="12" fillId="0" borderId="0" xfId="1" applyFont="1"/>
    <xf numFmtId="166" fontId="4" fillId="0" borderId="2" xfId="1" applyNumberFormat="1" applyFont="1" applyBorder="1" applyAlignment="1">
      <alignment vertical="top" wrapText="1"/>
    </xf>
    <xf numFmtId="166" fontId="0" fillId="0" borderId="2" xfId="1" applyNumberFormat="1" applyFont="1" applyBorder="1" applyAlignment="1">
      <alignment vertical="top" wrapText="1"/>
    </xf>
    <xf numFmtId="0" fontId="4" fillId="5" borderId="2" xfId="0" applyFont="1" applyFill="1" applyBorder="1" applyAlignment="1">
      <alignment vertical="top"/>
    </xf>
    <xf numFmtId="166" fontId="4" fillId="5" borderId="2" xfId="1" applyNumberFormat="1" applyFont="1" applyFill="1" applyBorder="1" applyAlignment="1">
      <alignment vertical="top" wrapText="1"/>
    </xf>
    <xf numFmtId="166" fontId="0" fillId="5" borderId="2" xfId="1" applyNumberFormat="1" applyFont="1" applyFill="1" applyBorder="1" applyAlignment="1">
      <alignment vertical="top" wrapText="1"/>
    </xf>
    <xf numFmtId="166" fontId="6" fillId="0" borderId="2" xfId="1" applyNumberFormat="1" applyFont="1" applyBorder="1" applyAlignment="1">
      <alignment vertical="top" wrapText="1"/>
    </xf>
    <xf numFmtId="166" fontId="6" fillId="0" borderId="2" xfId="0" applyNumberFormat="1" applyFont="1" applyBorder="1" applyAlignment="1">
      <alignment vertical="top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4" fillId="3" borderId="19" xfId="0" applyFont="1" applyFill="1" applyBorder="1" applyAlignment="1">
      <alignment horizontal="left" vertical="center" wrapText="1"/>
    </xf>
    <xf numFmtId="0" fontId="7" fillId="0" borderId="25" xfId="0" applyFont="1" applyBorder="1" applyAlignment="1">
      <alignment horizontal="left" indent="1"/>
    </xf>
    <xf numFmtId="167" fontId="1" fillId="0" borderId="0" xfId="0" applyNumberFormat="1" applyFont="1" applyAlignment="1">
      <alignment horizontal="right"/>
    </xf>
    <xf numFmtId="167" fontId="1" fillId="4" borderId="0" xfId="0" applyNumberFormat="1" applyFont="1" applyFill="1" applyAlignment="1">
      <alignment horizontal="right"/>
    </xf>
    <xf numFmtId="167" fontId="7" fillId="0" borderId="5" xfId="0" applyNumberFormat="1" applyFont="1" applyBorder="1" applyAlignment="1">
      <alignment horizontal="right"/>
    </xf>
    <xf numFmtId="0" fontId="5" fillId="6" borderId="26" xfId="0" applyFont="1" applyFill="1" applyBorder="1" applyAlignment="1">
      <alignment horizontal="center"/>
    </xf>
    <xf numFmtId="166" fontId="4" fillId="7" borderId="3" xfId="1" applyNumberFormat="1" applyFont="1" applyFill="1" applyBorder="1" applyAlignment="1">
      <alignment vertical="top" wrapText="1"/>
    </xf>
    <xf numFmtId="0" fontId="0" fillId="7" borderId="0" xfId="0" applyFill="1"/>
    <xf numFmtId="166" fontId="4" fillId="7" borderId="26" xfId="1" applyNumberFormat="1" applyFont="1" applyFill="1" applyBorder="1" applyAlignment="1">
      <alignment vertical="top" wrapText="1"/>
    </xf>
    <xf numFmtId="166" fontId="6" fillId="7" borderId="2" xfId="1" applyNumberFormat="1" applyFont="1" applyFill="1" applyBorder="1" applyAlignment="1">
      <alignment vertical="top" wrapText="1"/>
    </xf>
    <xf numFmtId="166" fontId="6" fillId="7" borderId="2" xfId="0" applyNumberFormat="1" applyFont="1" applyFill="1" applyBorder="1" applyAlignment="1">
      <alignment vertical="top" wrapText="1"/>
    </xf>
    <xf numFmtId="0" fontId="19" fillId="7" borderId="0" xfId="0" applyFont="1" applyFill="1"/>
    <xf numFmtId="0" fontId="4" fillId="7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8" fillId="0" borderId="0" xfId="0" applyFont="1"/>
    <xf numFmtId="0" fontId="0" fillId="0" borderId="0" xfId="0"/>
    <xf numFmtId="0" fontId="4" fillId="0" borderId="1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3" borderId="17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9" fontId="11" fillId="0" borderId="19" xfId="0" applyNumberFormat="1" applyFont="1" applyBorder="1" applyAlignment="1">
      <alignment vertical="top" wrapText="1"/>
    </xf>
    <xf numFmtId="49" fontId="11" fillId="0" borderId="20" xfId="0" applyNumberFormat="1" applyFont="1" applyBorder="1" applyAlignment="1">
      <alignment vertical="top" wrapText="1"/>
    </xf>
    <xf numFmtId="49" fontId="11" fillId="0" borderId="21" xfId="0" applyNumberFormat="1" applyFont="1" applyBorder="1" applyAlignment="1">
      <alignment vertical="top" wrapText="1"/>
    </xf>
    <xf numFmtId="49" fontId="11" fillId="0" borderId="22" xfId="0" applyNumberFormat="1" applyFont="1" applyBorder="1" applyAlignment="1">
      <alignment vertical="top" wrapText="1"/>
    </xf>
    <xf numFmtId="49" fontId="11" fillId="0" borderId="23" xfId="0" applyNumberFormat="1" applyFont="1" applyBorder="1" applyAlignment="1">
      <alignment vertical="top" wrapText="1"/>
    </xf>
    <xf numFmtId="49" fontId="11" fillId="0" borderId="24" xfId="0" applyNumberFormat="1" applyFont="1" applyBorder="1" applyAlignment="1">
      <alignment vertical="top" wrapText="1"/>
    </xf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"/>
  <sheetViews>
    <sheetView workbookViewId="0">
      <pane xSplit="1" ySplit="2" topLeftCell="B4" activePane="bottomRight" state="frozen"/>
      <selection pane="topRight"/>
      <selection pane="bottomLeft"/>
      <selection pane="bottomRight" activeCell="E9" sqref="E9"/>
    </sheetView>
  </sheetViews>
  <sheetFormatPr baseColWidth="10" defaultColWidth="8.6640625" defaultRowHeight="15" x14ac:dyDescent="0.2"/>
  <cols>
    <col min="1" max="1" width="58.6640625" bestFit="1" customWidth="1"/>
    <col min="2" max="2" width="6.33203125" bestFit="1" customWidth="1"/>
    <col min="3" max="3" width="15.1640625" bestFit="1" customWidth="1"/>
    <col min="4" max="4" width="15.1640625" customWidth="1"/>
    <col min="5" max="5" width="11" bestFit="1" customWidth="1"/>
    <col min="7" max="7" width="12.1640625" bestFit="1" customWidth="1"/>
    <col min="8" max="8" width="9.83203125" bestFit="1" customWidth="1"/>
    <col min="10" max="10" width="9.83203125" bestFit="1" customWidth="1"/>
  </cols>
  <sheetData>
    <row r="1" spans="1:7" ht="26" x14ac:dyDescent="0.3">
      <c r="A1" s="63" t="s">
        <v>11</v>
      </c>
      <c r="B1" s="63"/>
      <c r="C1" s="64"/>
    </row>
    <row r="2" spans="1:7" ht="16" x14ac:dyDescent="0.2">
      <c r="A2" s="1" t="s">
        <v>0</v>
      </c>
      <c r="B2" s="1" t="s">
        <v>126</v>
      </c>
      <c r="C2" s="61">
        <v>2025</v>
      </c>
      <c r="D2" s="62">
        <v>2024</v>
      </c>
    </row>
    <row r="3" spans="1:7" ht="20" customHeight="1" x14ac:dyDescent="0.2">
      <c r="A3" s="2" t="s">
        <v>1</v>
      </c>
      <c r="B3" s="2">
        <v>3</v>
      </c>
      <c r="C3" s="50">
        <v>48814</v>
      </c>
      <c r="D3" s="50">
        <v>39984</v>
      </c>
      <c r="E3" t="s">
        <v>10</v>
      </c>
    </row>
    <row r="4" spans="1:7" ht="20" customHeight="1" x14ac:dyDescent="0.2">
      <c r="A4" s="2" t="s">
        <v>135</v>
      </c>
      <c r="B4" s="2"/>
      <c r="C4" s="50"/>
      <c r="D4" s="50">
        <v>3750</v>
      </c>
    </row>
    <row r="5" spans="1:7" ht="20" customHeight="1" x14ac:dyDescent="0.2">
      <c r="A5" s="2" t="s">
        <v>17</v>
      </c>
      <c r="B5" s="2"/>
      <c r="C5" s="50">
        <v>-1200</v>
      </c>
      <c r="D5" s="50">
        <v>30400</v>
      </c>
      <c r="E5" t="s">
        <v>10</v>
      </c>
    </row>
    <row r="6" spans="1:7" ht="20" customHeight="1" x14ac:dyDescent="0.2">
      <c r="A6" s="2" t="s">
        <v>137</v>
      </c>
      <c r="B6" s="2"/>
      <c r="C6" s="50">
        <v>879065</v>
      </c>
      <c r="D6" s="50">
        <v>165264</v>
      </c>
    </row>
    <row r="7" spans="1:7" ht="20" customHeight="1" x14ac:dyDescent="0.2">
      <c r="A7" s="16" t="s">
        <v>2</v>
      </c>
      <c r="B7" s="16"/>
      <c r="C7" s="51">
        <v>1358654.89</v>
      </c>
      <c r="D7" s="51">
        <v>987962</v>
      </c>
      <c r="G7" s="32"/>
    </row>
    <row r="8" spans="1:7" ht="20" customHeight="1" x14ac:dyDescent="0.2">
      <c r="A8" s="16" t="s">
        <v>42</v>
      </c>
      <c r="B8" s="16"/>
      <c r="C8" s="51">
        <v>-127618</v>
      </c>
      <c r="D8" s="51"/>
    </row>
    <row r="9" spans="1:7" ht="20" customHeight="1" x14ac:dyDescent="0.2">
      <c r="A9" s="16" t="s">
        <v>43</v>
      </c>
      <c r="B9" s="16"/>
      <c r="C9" s="51">
        <v>-247367</v>
      </c>
      <c r="D9" s="51"/>
    </row>
    <row r="10" spans="1:7" ht="20" customHeight="1" x14ac:dyDescent="0.2">
      <c r="A10" s="2" t="s">
        <v>19</v>
      </c>
      <c r="B10" s="2">
        <v>2</v>
      </c>
      <c r="C10" s="50">
        <v>-1174422.58</v>
      </c>
      <c r="D10" s="50"/>
      <c r="E10" t="s">
        <v>10</v>
      </c>
    </row>
    <row r="11" spans="1:7" ht="20" customHeight="1" x14ac:dyDescent="0.2">
      <c r="A11" s="2" t="s">
        <v>3</v>
      </c>
      <c r="B11" s="2"/>
      <c r="C11" s="50">
        <v>-201270.86</v>
      </c>
      <c r="D11" s="50">
        <v>-811483</v>
      </c>
      <c r="E11" t="s">
        <v>10</v>
      </c>
    </row>
    <row r="12" spans="1:7" ht="20" customHeight="1" x14ac:dyDescent="0.2">
      <c r="A12" s="2" t="s">
        <v>136</v>
      </c>
      <c r="B12" s="2"/>
      <c r="C12" s="50"/>
      <c r="D12" s="50">
        <f>-233035-182842</f>
        <v>-415877</v>
      </c>
    </row>
    <row r="13" spans="1:7" ht="20" customHeight="1" x14ac:dyDescent="0.2">
      <c r="A13" s="10" t="s">
        <v>4</v>
      </c>
      <c r="B13" s="49"/>
      <c r="C13" s="52">
        <f>SUM(C3:C12)</f>
        <v>534655.4499999996</v>
      </c>
      <c r="D13" s="52">
        <f>SUM(D3:D12)</f>
        <v>0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57D31-8C8A-4F80-A8FC-85083DCB6E3B}">
  <dimension ref="A1:F71"/>
  <sheetViews>
    <sheetView tabSelected="1" topLeftCell="A31" workbookViewId="0">
      <selection activeCell="G21" sqref="G21"/>
    </sheetView>
  </sheetViews>
  <sheetFormatPr baseColWidth="10" defaultRowHeight="15" x14ac:dyDescent="0.2"/>
  <cols>
    <col min="1" max="1" width="43.6640625" bestFit="1" customWidth="1"/>
    <col min="2" max="2" width="4.33203125" bestFit="1" customWidth="1"/>
    <col min="3" max="4" width="12.83203125" bestFit="1" customWidth="1"/>
    <col min="5" max="5" width="12.83203125" hidden="1" customWidth="1"/>
    <col min="6" max="6" width="12.33203125" bestFit="1" customWidth="1"/>
  </cols>
  <sheetData>
    <row r="1" spans="1:6" ht="20" x14ac:dyDescent="0.25">
      <c r="A1" s="27" t="s">
        <v>112</v>
      </c>
      <c r="B1" s="27"/>
    </row>
    <row r="3" spans="1:6" ht="16" x14ac:dyDescent="0.2">
      <c r="A3" s="28" t="s">
        <v>51</v>
      </c>
      <c r="B3" s="28"/>
    </row>
    <row r="5" spans="1:6" x14ac:dyDescent="0.2">
      <c r="A5" s="3" t="s">
        <v>52</v>
      </c>
      <c r="B5" s="3"/>
    </row>
    <row r="7" spans="1:6" x14ac:dyDescent="0.2">
      <c r="A7" s="65" t="s">
        <v>53</v>
      </c>
      <c r="B7" s="66"/>
      <c r="C7" s="66"/>
      <c r="D7" s="66"/>
      <c r="E7" s="67"/>
    </row>
    <row r="8" spans="1:6" x14ac:dyDescent="0.2">
      <c r="A8" s="68" t="s">
        <v>0</v>
      </c>
      <c r="B8" s="48"/>
      <c r="C8" s="70">
        <v>2025</v>
      </c>
      <c r="D8" s="71"/>
      <c r="E8" s="72"/>
      <c r="F8" s="53">
        <v>2024</v>
      </c>
    </row>
    <row r="9" spans="1:6" x14ac:dyDescent="0.2">
      <c r="A9" s="69"/>
      <c r="B9" s="31" t="s">
        <v>126</v>
      </c>
      <c r="C9" s="4" t="s">
        <v>133</v>
      </c>
      <c r="D9" s="4" t="s">
        <v>54</v>
      </c>
      <c r="E9" s="4" t="s">
        <v>55</v>
      </c>
      <c r="F9" s="60" t="s">
        <v>133</v>
      </c>
    </row>
    <row r="10" spans="1:6" x14ac:dyDescent="0.2">
      <c r="A10" s="73" t="s">
        <v>56</v>
      </c>
      <c r="B10" s="74"/>
      <c r="C10" s="74"/>
      <c r="D10" s="74"/>
      <c r="E10" s="75"/>
    </row>
    <row r="11" spans="1:6" x14ac:dyDescent="0.2">
      <c r="A11" s="76"/>
      <c r="B11" s="77"/>
      <c r="C11" s="77"/>
      <c r="D11" s="77"/>
      <c r="E11" s="78"/>
    </row>
    <row r="12" spans="1:6" x14ac:dyDescent="0.2">
      <c r="A12" s="29" t="s">
        <v>57</v>
      </c>
      <c r="B12" s="29"/>
      <c r="C12" s="35">
        <v>411256</v>
      </c>
      <c r="D12" s="35">
        <v>300000</v>
      </c>
      <c r="E12" s="35">
        <v>111256</v>
      </c>
      <c r="F12" s="54">
        <f>13440</f>
        <v>13440</v>
      </c>
    </row>
    <row r="13" spans="1:6" x14ac:dyDescent="0.2">
      <c r="A13" s="29" t="s">
        <v>58</v>
      </c>
      <c r="B13" s="29"/>
      <c r="C13" s="35">
        <v>830</v>
      </c>
      <c r="D13" s="36"/>
      <c r="E13" s="35">
        <v>830</v>
      </c>
      <c r="F13" s="55"/>
    </row>
    <row r="14" spans="1:6" x14ac:dyDescent="0.2">
      <c r="A14" s="29" t="s">
        <v>59</v>
      </c>
      <c r="B14" s="29">
        <v>1</v>
      </c>
      <c r="C14" s="35">
        <v>1471110</v>
      </c>
      <c r="D14" s="35">
        <v>1500000</v>
      </c>
      <c r="E14" s="35">
        <v>-28890</v>
      </c>
      <c r="F14" s="54">
        <v>1511051</v>
      </c>
    </row>
    <row r="15" spans="1:6" x14ac:dyDescent="0.2">
      <c r="A15" s="29" t="s">
        <v>60</v>
      </c>
      <c r="B15" s="29"/>
      <c r="C15" s="35">
        <v>48000</v>
      </c>
      <c r="D15" s="36"/>
      <c r="E15" s="35">
        <v>48000</v>
      </c>
      <c r="F15" s="55"/>
    </row>
    <row r="16" spans="1:6" x14ac:dyDescent="0.2">
      <c r="A16" s="29" t="s">
        <v>61</v>
      </c>
      <c r="B16" s="29"/>
      <c r="C16" s="35">
        <v>53415</v>
      </c>
      <c r="D16" s="35">
        <v>50000</v>
      </c>
      <c r="E16" s="35">
        <v>3415</v>
      </c>
      <c r="F16" s="54">
        <v>53430</v>
      </c>
    </row>
    <row r="17" spans="1:6" x14ac:dyDescent="0.2">
      <c r="A17" s="29" t="s">
        <v>62</v>
      </c>
      <c r="B17" s="29"/>
      <c r="C17" s="35">
        <v>204081</v>
      </c>
      <c r="D17" s="35">
        <v>200000</v>
      </c>
      <c r="E17" s="35">
        <v>4081</v>
      </c>
      <c r="F17" s="54">
        <v>201673</v>
      </c>
    </row>
    <row r="18" spans="1:6" x14ac:dyDescent="0.2">
      <c r="A18" s="29" t="s">
        <v>63</v>
      </c>
      <c r="B18" s="29"/>
      <c r="C18" s="35">
        <v>890532</v>
      </c>
      <c r="D18" s="35">
        <v>1000000</v>
      </c>
      <c r="E18" s="35">
        <v>-109468</v>
      </c>
      <c r="F18" s="56">
        <v>1047298</v>
      </c>
    </row>
    <row r="19" spans="1:6" x14ac:dyDescent="0.2">
      <c r="A19" s="29" t="s">
        <v>64</v>
      </c>
      <c r="B19" s="29"/>
      <c r="C19" s="35">
        <v>60684</v>
      </c>
      <c r="D19" s="36"/>
      <c r="E19" s="35">
        <v>60684</v>
      </c>
      <c r="F19" s="56">
        <v>207615</v>
      </c>
    </row>
    <row r="20" spans="1:6" x14ac:dyDescent="0.2">
      <c r="A20" s="29" t="s">
        <v>65</v>
      </c>
      <c r="B20" s="29"/>
      <c r="C20" s="35">
        <v>6375</v>
      </c>
      <c r="D20" s="35">
        <v>25000</v>
      </c>
      <c r="E20" s="35">
        <v>-18625</v>
      </c>
      <c r="F20" s="56">
        <v>28632</v>
      </c>
    </row>
    <row r="21" spans="1:6" x14ac:dyDescent="0.2">
      <c r="A21" s="37" t="s">
        <v>66</v>
      </c>
      <c r="B21" s="37"/>
      <c r="C21" s="38">
        <v>1338613</v>
      </c>
      <c r="D21" s="39"/>
      <c r="E21" s="38">
        <v>1338613</v>
      </c>
      <c r="F21" s="55"/>
    </row>
    <row r="22" spans="1:6" x14ac:dyDescent="0.2">
      <c r="A22" s="29" t="s">
        <v>67</v>
      </c>
      <c r="B22" s="29"/>
      <c r="C22" s="35">
        <v>33796</v>
      </c>
      <c r="D22" s="35">
        <v>55000</v>
      </c>
      <c r="E22" s="35">
        <v>-21204</v>
      </c>
      <c r="F22" s="56">
        <v>23438</v>
      </c>
    </row>
    <row r="23" spans="1:6" x14ac:dyDescent="0.2">
      <c r="A23" s="29" t="s">
        <v>68</v>
      </c>
      <c r="B23" s="29"/>
      <c r="C23" s="35">
        <v>2500</v>
      </c>
      <c r="D23" s="35">
        <v>150000</v>
      </c>
      <c r="E23" s="35">
        <v>-147500</v>
      </c>
      <c r="F23" s="55"/>
    </row>
    <row r="24" spans="1:6" x14ac:dyDescent="0.2">
      <c r="A24" s="30" t="s">
        <v>113</v>
      </c>
      <c r="B24" s="30"/>
      <c r="C24" s="40">
        <f>SUM(C12:C23)</f>
        <v>4521192</v>
      </c>
      <c r="D24" s="40">
        <f t="shared" ref="D24:F24" si="0">SUM(D12:D23)</f>
        <v>3280000</v>
      </c>
      <c r="E24" s="40">
        <f t="shared" si="0"/>
        <v>1241192</v>
      </c>
      <c r="F24" s="57">
        <f t="shared" si="0"/>
        <v>3086577</v>
      </c>
    </row>
    <row r="25" spans="1:6" x14ac:dyDescent="0.2">
      <c r="A25" s="29" t="s">
        <v>69</v>
      </c>
      <c r="B25" s="29"/>
      <c r="C25" s="35">
        <v>-8830</v>
      </c>
      <c r="D25" s="36"/>
      <c r="E25" s="35">
        <v>-8830</v>
      </c>
      <c r="F25" s="55"/>
    </row>
    <row r="26" spans="1:6" x14ac:dyDescent="0.2">
      <c r="A26" s="29" t="s">
        <v>70</v>
      </c>
      <c r="B26" s="29"/>
      <c r="C26" s="36"/>
      <c r="D26" s="35">
        <v>75000</v>
      </c>
      <c r="E26" s="35">
        <v>-75000</v>
      </c>
      <c r="F26" s="55"/>
    </row>
    <row r="27" spans="1:6" x14ac:dyDescent="0.2">
      <c r="A27" s="29" t="s">
        <v>71</v>
      </c>
      <c r="B27" s="29"/>
      <c r="C27" s="35">
        <v>134525</v>
      </c>
      <c r="D27" s="35">
        <v>150000</v>
      </c>
      <c r="E27" s="35">
        <v>-15475</v>
      </c>
      <c r="F27" s="54">
        <v>77065</v>
      </c>
    </row>
    <row r="28" spans="1:6" x14ac:dyDescent="0.2">
      <c r="A28" s="29" t="s">
        <v>72</v>
      </c>
      <c r="B28" s="29"/>
      <c r="C28" s="35">
        <v>996</v>
      </c>
      <c r="D28" s="35">
        <v>50000</v>
      </c>
      <c r="E28" s="35">
        <v>-49004</v>
      </c>
      <c r="F28" s="54">
        <v>50144</v>
      </c>
    </row>
    <row r="29" spans="1:6" x14ac:dyDescent="0.2">
      <c r="A29" s="29" t="s">
        <v>73</v>
      </c>
      <c r="B29" s="29"/>
      <c r="C29" s="35">
        <v>35250</v>
      </c>
      <c r="D29" s="35">
        <v>127000</v>
      </c>
      <c r="E29" s="35">
        <v>-91750</v>
      </c>
      <c r="F29" s="54">
        <f>5800+107700</f>
        <v>113500</v>
      </c>
    </row>
    <row r="30" spans="1:6" x14ac:dyDescent="0.2">
      <c r="A30" s="29" t="s">
        <v>74</v>
      </c>
      <c r="B30" s="29"/>
      <c r="C30" s="35">
        <v>61250</v>
      </c>
      <c r="D30" s="35">
        <v>100000</v>
      </c>
      <c r="E30" s="35">
        <v>-38750</v>
      </c>
      <c r="F30" s="54">
        <v>131847</v>
      </c>
    </row>
    <row r="31" spans="1:6" x14ac:dyDescent="0.2">
      <c r="A31" s="29" t="s">
        <v>75</v>
      </c>
      <c r="B31" s="29"/>
      <c r="C31" s="35">
        <v>54050</v>
      </c>
      <c r="D31" s="36"/>
      <c r="E31" s="35">
        <v>54050</v>
      </c>
      <c r="F31" s="55"/>
    </row>
    <row r="32" spans="1:6" x14ac:dyDescent="0.2">
      <c r="A32" s="29" t="s">
        <v>76</v>
      </c>
      <c r="B32" s="29"/>
      <c r="C32" s="35">
        <v>31052</v>
      </c>
      <c r="D32" s="35">
        <v>130000</v>
      </c>
      <c r="E32" s="35">
        <v>-98948</v>
      </c>
      <c r="F32" s="54">
        <v>107638</v>
      </c>
    </row>
    <row r="33" spans="1:6" x14ac:dyDescent="0.2">
      <c r="A33" s="29" t="s">
        <v>77</v>
      </c>
      <c r="B33" s="29"/>
      <c r="C33" s="35">
        <v>945910</v>
      </c>
      <c r="D33" s="35">
        <v>1300000</v>
      </c>
      <c r="E33" s="35">
        <v>-354090</v>
      </c>
      <c r="F33" s="56">
        <v>1737743</v>
      </c>
    </row>
    <row r="34" spans="1:6" x14ac:dyDescent="0.2">
      <c r="A34" s="29" t="s">
        <v>78</v>
      </c>
      <c r="B34" s="29"/>
      <c r="C34" s="35">
        <v>48450</v>
      </c>
      <c r="D34" s="36"/>
      <c r="E34" s="35">
        <v>48450</v>
      </c>
      <c r="F34" s="55"/>
    </row>
    <row r="35" spans="1:6" x14ac:dyDescent="0.2">
      <c r="A35" s="29" t="s">
        <v>79</v>
      </c>
      <c r="B35" s="29"/>
      <c r="C35" s="35">
        <v>22667</v>
      </c>
      <c r="D35" s="36"/>
      <c r="E35" s="35">
        <v>22667</v>
      </c>
      <c r="F35" s="55"/>
    </row>
    <row r="36" spans="1:6" x14ac:dyDescent="0.2">
      <c r="A36" s="29" t="s">
        <v>80</v>
      </c>
      <c r="B36" s="29"/>
      <c r="C36" s="35">
        <v>26850</v>
      </c>
      <c r="D36" s="36"/>
      <c r="E36" s="35">
        <v>26850</v>
      </c>
      <c r="F36" s="55"/>
    </row>
    <row r="37" spans="1:6" x14ac:dyDescent="0.2">
      <c r="A37" s="29" t="s">
        <v>81</v>
      </c>
      <c r="B37" s="29"/>
      <c r="C37" s="35">
        <v>113732</v>
      </c>
      <c r="D37" s="36"/>
      <c r="E37" s="35">
        <v>113732</v>
      </c>
      <c r="F37" s="55"/>
    </row>
    <row r="38" spans="1:6" x14ac:dyDescent="0.2">
      <c r="A38" s="29" t="s">
        <v>82</v>
      </c>
      <c r="B38" s="29"/>
      <c r="C38" s="35">
        <v>140439</v>
      </c>
      <c r="D38" s="35">
        <v>183300</v>
      </c>
      <c r="E38" s="35">
        <v>-42861</v>
      </c>
      <c r="F38" s="54">
        <v>242138</v>
      </c>
    </row>
    <row r="39" spans="1:6" x14ac:dyDescent="0.2">
      <c r="A39" s="29" t="s">
        <v>83</v>
      </c>
      <c r="B39" s="29"/>
      <c r="C39" s="35">
        <v>14924</v>
      </c>
      <c r="D39" s="36"/>
      <c r="E39" s="35">
        <v>14924</v>
      </c>
      <c r="F39" s="55"/>
    </row>
    <row r="40" spans="1:6" x14ac:dyDescent="0.2">
      <c r="A40" s="29" t="s">
        <v>84</v>
      </c>
      <c r="B40" s="29"/>
      <c r="C40" s="35">
        <v>71237</v>
      </c>
      <c r="D40" s="35">
        <v>26000</v>
      </c>
      <c r="E40" s="35">
        <v>38291</v>
      </c>
      <c r="F40" s="54">
        <v>65712</v>
      </c>
    </row>
    <row r="41" spans="1:6" x14ac:dyDescent="0.2">
      <c r="A41" s="29" t="s">
        <v>85</v>
      </c>
      <c r="B41" s="29"/>
      <c r="C41" s="35">
        <v>-179</v>
      </c>
      <c r="D41" s="36"/>
      <c r="E41" s="35">
        <v>-179</v>
      </c>
      <c r="F41" s="55"/>
    </row>
    <row r="42" spans="1:6" x14ac:dyDescent="0.2">
      <c r="A42" s="29" t="s">
        <v>86</v>
      </c>
      <c r="B42" s="29"/>
      <c r="C42" s="35">
        <v>816</v>
      </c>
      <c r="D42" s="36"/>
      <c r="E42" s="35">
        <v>816</v>
      </c>
      <c r="F42" s="55"/>
    </row>
    <row r="43" spans="1:6" x14ac:dyDescent="0.2">
      <c r="A43" s="29" t="s">
        <v>87</v>
      </c>
      <c r="B43" s="29"/>
      <c r="C43" s="35">
        <v>145740</v>
      </c>
      <c r="D43" s="36"/>
      <c r="E43" s="35">
        <v>145740</v>
      </c>
      <c r="F43" s="55"/>
    </row>
    <row r="44" spans="1:6" x14ac:dyDescent="0.2">
      <c r="A44" s="29" t="s">
        <v>88</v>
      </c>
      <c r="B44" s="29"/>
      <c r="C44" s="35">
        <v>6516</v>
      </c>
      <c r="D44" s="36"/>
      <c r="E44" s="35">
        <v>6516</v>
      </c>
      <c r="F44" s="55"/>
    </row>
    <row r="45" spans="1:6" x14ac:dyDescent="0.2">
      <c r="A45" s="29" t="s">
        <v>89</v>
      </c>
      <c r="B45" s="29"/>
      <c r="C45" s="35">
        <v>45014</v>
      </c>
      <c r="D45" s="35">
        <v>120000</v>
      </c>
      <c r="E45" s="35">
        <v>-74986</v>
      </c>
      <c r="F45" s="54">
        <v>110586</v>
      </c>
    </row>
    <row r="46" spans="1:6" x14ac:dyDescent="0.2">
      <c r="A46" s="29" t="s">
        <v>90</v>
      </c>
      <c r="B46" s="29"/>
      <c r="C46" s="35">
        <v>4372</v>
      </c>
      <c r="D46" s="36"/>
      <c r="E46" s="35">
        <v>4372</v>
      </c>
      <c r="F46" s="55"/>
    </row>
    <row r="47" spans="1:6" x14ac:dyDescent="0.2">
      <c r="A47" s="29" t="s">
        <v>91</v>
      </c>
      <c r="B47" s="29"/>
      <c r="C47" s="35">
        <v>58735</v>
      </c>
      <c r="D47" s="35">
        <v>200000</v>
      </c>
      <c r="E47" s="35">
        <v>-141265</v>
      </c>
      <c r="F47" s="54">
        <v>285510</v>
      </c>
    </row>
    <row r="48" spans="1:6" x14ac:dyDescent="0.2">
      <c r="A48" s="29" t="s">
        <v>92</v>
      </c>
      <c r="B48" s="29"/>
      <c r="C48" s="35">
        <v>57570</v>
      </c>
      <c r="D48" s="36"/>
      <c r="E48" s="35">
        <v>57570</v>
      </c>
      <c r="F48" s="55"/>
    </row>
    <row r="49" spans="1:6" x14ac:dyDescent="0.2">
      <c r="A49" s="29" t="s">
        <v>93</v>
      </c>
      <c r="B49" s="29"/>
      <c r="C49" s="35">
        <v>4874</v>
      </c>
      <c r="D49" s="36"/>
      <c r="E49" s="35">
        <v>4874</v>
      </c>
      <c r="F49" s="55"/>
    </row>
    <row r="50" spans="1:6" x14ac:dyDescent="0.2">
      <c r="A50" s="29" t="s">
        <v>94</v>
      </c>
      <c r="B50" s="29"/>
      <c r="C50" s="35">
        <v>15281</v>
      </c>
      <c r="D50" s="35">
        <v>50000</v>
      </c>
      <c r="E50" s="35">
        <v>-34719</v>
      </c>
      <c r="F50" s="54">
        <v>66619</v>
      </c>
    </row>
    <row r="51" spans="1:6" x14ac:dyDescent="0.2">
      <c r="A51" s="29" t="s">
        <v>95</v>
      </c>
      <c r="B51" s="29"/>
      <c r="C51" s="35">
        <v>9599</v>
      </c>
      <c r="D51" s="36"/>
      <c r="E51" s="35">
        <v>9599</v>
      </c>
      <c r="F51" s="55"/>
    </row>
    <row r="52" spans="1:6" x14ac:dyDescent="0.2">
      <c r="A52" s="29" t="s">
        <v>96</v>
      </c>
      <c r="B52" s="29"/>
      <c r="C52" s="35">
        <v>23475</v>
      </c>
      <c r="D52" s="35">
        <v>15000</v>
      </c>
      <c r="E52" s="35">
        <v>8475</v>
      </c>
      <c r="F52" s="54">
        <v>13839</v>
      </c>
    </row>
    <row r="53" spans="1:6" x14ac:dyDescent="0.2">
      <c r="A53" s="29" t="s">
        <v>97</v>
      </c>
      <c r="B53" s="29"/>
      <c r="C53" s="35">
        <v>640</v>
      </c>
      <c r="D53" s="36"/>
      <c r="E53" s="35">
        <v>640</v>
      </c>
      <c r="F53" s="55"/>
    </row>
    <row r="54" spans="1:6" x14ac:dyDescent="0.2">
      <c r="A54" s="29" t="s">
        <v>98</v>
      </c>
      <c r="B54" s="29"/>
      <c r="C54" s="35">
        <v>3062</v>
      </c>
      <c r="D54" s="36"/>
      <c r="E54" s="35">
        <v>3062</v>
      </c>
      <c r="F54" s="55"/>
    </row>
    <row r="55" spans="1:6" x14ac:dyDescent="0.2">
      <c r="A55" s="29" t="s">
        <v>99</v>
      </c>
      <c r="B55" s="29"/>
      <c r="C55" s="35">
        <v>94100</v>
      </c>
      <c r="D55" s="35">
        <v>50000</v>
      </c>
      <c r="E55" s="35">
        <v>44100</v>
      </c>
      <c r="F55" s="54">
        <v>24419</v>
      </c>
    </row>
    <row r="56" spans="1:6" x14ac:dyDescent="0.2">
      <c r="A56" s="29" t="s">
        <v>100</v>
      </c>
      <c r="B56" s="29"/>
      <c r="C56" s="35">
        <v>29450</v>
      </c>
      <c r="D56" s="35">
        <v>5000</v>
      </c>
      <c r="E56" s="35">
        <v>24450</v>
      </c>
      <c r="F56" s="54">
        <v>5472</v>
      </c>
    </row>
    <row r="57" spans="1:6" x14ac:dyDescent="0.2">
      <c r="A57" s="29" t="s">
        <v>101</v>
      </c>
      <c r="B57" s="29">
        <v>2</v>
      </c>
      <c r="C57" s="35">
        <v>1333227</v>
      </c>
      <c r="D57" s="35">
        <v>440000</v>
      </c>
      <c r="E57" s="35">
        <v>893227</v>
      </c>
      <c r="F57" s="56">
        <v>443286</v>
      </c>
    </row>
    <row r="58" spans="1:6" x14ac:dyDescent="0.2">
      <c r="A58" s="29" t="s">
        <v>102</v>
      </c>
      <c r="B58" s="29"/>
      <c r="C58" s="35">
        <v>189870</v>
      </c>
      <c r="D58" s="35">
        <v>200000</v>
      </c>
      <c r="E58" s="35">
        <v>-10130</v>
      </c>
      <c r="F58" s="54">
        <v>187587</v>
      </c>
    </row>
    <row r="59" spans="1:6" x14ac:dyDescent="0.2">
      <c r="A59" s="37" t="s">
        <v>103</v>
      </c>
      <c r="B59" s="37"/>
      <c r="C59" s="38">
        <v>1338613</v>
      </c>
      <c r="D59" s="39"/>
      <c r="E59" s="38">
        <v>1338613</v>
      </c>
      <c r="F59" s="55"/>
    </row>
    <row r="60" spans="1:6" x14ac:dyDescent="0.2">
      <c r="A60" s="29" t="s">
        <v>104</v>
      </c>
      <c r="B60" s="29"/>
      <c r="C60" s="35">
        <v>2320</v>
      </c>
      <c r="D60" s="35">
        <v>5000</v>
      </c>
      <c r="E60" s="35">
        <v>-2680</v>
      </c>
      <c r="F60" s="56">
        <f>59262+206</f>
        <v>59468</v>
      </c>
    </row>
    <row r="61" spans="1:6" x14ac:dyDescent="0.2">
      <c r="A61" s="30" t="s">
        <v>114</v>
      </c>
      <c r="B61" s="30"/>
      <c r="C61" s="41">
        <f>SUM(C25:C60)</f>
        <v>5055597</v>
      </c>
      <c r="D61" s="41">
        <f t="shared" ref="D61:F61" si="1">SUM(D25:D60)</f>
        <v>3226300</v>
      </c>
      <c r="E61" s="41">
        <f t="shared" si="1"/>
        <v>1822351</v>
      </c>
      <c r="F61" s="58">
        <f t="shared" si="1"/>
        <v>3722573</v>
      </c>
    </row>
    <row r="62" spans="1:6" x14ac:dyDescent="0.2">
      <c r="A62" s="30" t="s">
        <v>56</v>
      </c>
      <c r="B62" s="30"/>
      <c r="C62" s="40">
        <f>C24-C61</f>
        <v>-534405</v>
      </c>
      <c r="D62" s="40">
        <f t="shared" ref="D62:F62" si="2">D24-D61</f>
        <v>53700</v>
      </c>
      <c r="E62" s="40">
        <f t="shared" si="2"/>
        <v>-581159</v>
      </c>
      <c r="F62" s="57">
        <f t="shared" si="2"/>
        <v>-635996</v>
      </c>
    </row>
    <row r="63" spans="1:6" x14ac:dyDescent="0.2">
      <c r="A63" s="73" t="s">
        <v>105</v>
      </c>
      <c r="B63" s="74"/>
      <c r="C63" s="74"/>
      <c r="D63" s="74"/>
      <c r="E63" s="75"/>
      <c r="F63" s="55"/>
    </row>
    <row r="64" spans="1:6" x14ac:dyDescent="0.2">
      <c r="A64" s="76"/>
      <c r="B64" s="77"/>
      <c r="C64" s="77"/>
      <c r="D64" s="77"/>
      <c r="E64" s="78"/>
      <c r="F64" s="55"/>
    </row>
    <row r="65" spans="1:6" x14ac:dyDescent="0.2">
      <c r="A65" s="29" t="s">
        <v>106</v>
      </c>
      <c r="B65" s="29"/>
      <c r="C65" s="35">
        <v>316</v>
      </c>
      <c r="D65" s="36"/>
      <c r="E65" s="35">
        <v>316</v>
      </c>
      <c r="F65" s="55">
        <v>236</v>
      </c>
    </row>
    <row r="66" spans="1:6" x14ac:dyDescent="0.2">
      <c r="A66" s="29" t="s">
        <v>107</v>
      </c>
      <c r="B66" s="29"/>
      <c r="C66" s="40">
        <v>316</v>
      </c>
      <c r="D66" s="40"/>
      <c r="E66" s="40">
        <v>316</v>
      </c>
      <c r="F66" s="55">
        <v>236</v>
      </c>
    </row>
    <row r="67" spans="1:6" x14ac:dyDescent="0.2">
      <c r="A67" s="29" t="s">
        <v>108</v>
      </c>
      <c r="B67" s="29"/>
      <c r="C67" s="35">
        <v>564</v>
      </c>
      <c r="D67" s="36"/>
      <c r="E67" s="35">
        <v>564</v>
      </c>
      <c r="F67" s="55"/>
    </row>
    <row r="68" spans="1:6" x14ac:dyDescent="0.2">
      <c r="A68" s="29" t="s">
        <v>134</v>
      </c>
      <c r="B68" s="29"/>
      <c r="C68" s="35"/>
      <c r="D68" s="36"/>
      <c r="E68" s="35"/>
      <c r="F68" s="59">
        <v>1455</v>
      </c>
    </row>
    <row r="69" spans="1:6" x14ac:dyDescent="0.2">
      <c r="A69" s="29" t="s">
        <v>109</v>
      </c>
      <c r="B69" s="29"/>
      <c r="C69" s="40">
        <v>564</v>
      </c>
      <c r="D69" s="40"/>
      <c r="E69" s="40">
        <v>564</v>
      </c>
      <c r="F69" s="59">
        <v>1455</v>
      </c>
    </row>
    <row r="70" spans="1:6" x14ac:dyDescent="0.2">
      <c r="A70" s="30" t="s">
        <v>110</v>
      </c>
      <c r="B70" s="30"/>
      <c r="C70" s="40">
        <v>-249</v>
      </c>
      <c r="D70" s="40"/>
      <c r="E70" s="40">
        <v>-249</v>
      </c>
      <c r="F70" s="59">
        <v>-1219</v>
      </c>
    </row>
    <row r="71" spans="1:6" x14ac:dyDescent="0.2">
      <c r="A71" s="30" t="s">
        <v>111</v>
      </c>
      <c r="B71" s="30"/>
      <c r="C71" s="40">
        <f>C62+C70-1</f>
        <v>-534655</v>
      </c>
      <c r="D71" s="40">
        <f>D62+D70</f>
        <v>53700</v>
      </c>
      <c r="E71" s="40">
        <f t="shared" ref="E71" si="3">E62+E70</f>
        <v>-581408</v>
      </c>
      <c r="F71" s="57">
        <f>F62+F70</f>
        <v>-637215</v>
      </c>
    </row>
  </sheetData>
  <mergeCells count="5">
    <mergeCell ref="A7:E7"/>
    <mergeCell ref="A8:A9"/>
    <mergeCell ref="C8:E8"/>
    <mergeCell ref="A10:E11"/>
    <mergeCell ref="A63:E6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09FC-E4B2-4BFE-90E9-A3D97F91C487}">
  <dimension ref="A1:I27"/>
  <sheetViews>
    <sheetView workbookViewId="0">
      <selection activeCell="A18" sqref="A18"/>
    </sheetView>
  </sheetViews>
  <sheetFormatPr baseColWidth="10" defaultRowHeight="15" x14ac:dyDescent="0.2"/>
  <cols>
    <col min="1" max="1" width="82.5" bestFit="1" customWidth="1"/>
  </cols>
  <sheetData>
    <row r="1" spans="1:9" ht="19" x14ac:dyDescent="0.25">
      <c r="A1" s="42" t="s">
        <v>115</v>
      </c>
      <c r="B1" s="43"/>
      <c r="C1" s="43"/>
      <c r="D1" s="43"/>
      <c r="E1" s="43"/>
      <c r="F1" s="43"/>
      <c r="G1" s="43"/>
      <c r="H1" s="43"/>
      <c r="I1" s="43"/>
    </row>
    <row r="2" spans="1:9" x14ac:dyDescent="0.2">
      <c r="A2" s="44" t="s">
        <v>123</v>
      </c>
      <c r="B2" s="43"/>
      <c r="C2" s="43"/>
      <c r="D2" s="43"/>
      <c r="E2" s="43"/>
      <c r="F2" s="43"/>
      <c r="G2" s="43"/>
      <c r="H2" s="43"/>
      <c r="I2" s="43"/>
    </row>
    <row r="3" spans="1:9" x14ac:dyDescent="0.2">
      <c r="A3" s="43"/>
      <c r="B3" s="43"/>
      <c r="C3" s="43"/>
      <c r="D3" s="43"/>
      <c r="E3" s="43"/>
      <c r="F3" s="43"/>
      <c r="G3" s="43"/>
      <c r="H3" s="43"/>
      <c r="I3" s="43"/>
    </row>
    <row r="4" spans="1:9" x14ac:dyDescent="0.2">
      <c r="A4" s="45" t="s">
        <v>116</v>
      </c>
      <c r="B4" s="43"/>
      <c r="C4" s="43"/>
      <c r="D4" s="43"/>
      <c r="E4" s="43"/>
      <c r="F4" s="43"/>
      <c r="G4" s="43"/>
      <c r="H4" s="43"/>
      <c r="I4" s="43"/>
    </row>
    <row r="5" spans="1:9" x14ac:dyDescent="0.2">
      <c r="A5" s="43" t="s">
        <v>117</v>
      </c>
      <c r="B5" s="43"/>
      <c r="C5" s="43"/>
      <c r="D5" s="43"/>
      <c r="E5" s="43"/>
      <c r="F5" s="43"/>
      <c r="G5" s="43"/>
      <c r="H5" s="43"/>
      <c r="I5" s="43"/>
    </row>
    <row r="6" spans="1:9" x14ac:dyDescent="0.2">
      <c r="A6" s="43" t="s">
        <v>118</v>
      </c>
      <c r="B6" s="43"/>
      <c r="C6" s="43"/>
      <c r="D6" s="43"/>
      <c r="E6" s="43"/>
      <c r="F6" s="43"/>
      <c r="G6" s="43"/>
      <c r="H6" s="43"/>
      <c r="I6" s="43"/>
    </row>
    <row r="7" spans="1:9" x14ac:dyDescent="0.2">
      <c r="A7" s="43"/>
      <c r="B7" s="43"/>
      <c r="C7" s="43"/>
      <c r="D7" s="43"/>
      <c r="E7" s="43"/>
      <c r="F7" s="43"/>
      <c r="G7" s="43"/>
      <c r="H7" s="43"/>
      <c r="I7" s="43"/>
    </row>
    <row r="8" spans="1:9" x14ac:dyDescent="0.2">
      <c r="A8" s="45" t="s">
        <v>119</v>
      </c>
      <c r="B8" s="43"/>
      <c r="C8" s="43"/>
      <c r="D8" s="43"/>
      <c r="E8" s="43"/>
      <c r="F8" s="43"/>
      <c r="G8" s="43"/>
      <c r="H8" s="43"/>
      <c r="I8" s="45"/>
    </row>
    <row r="9" spans="1:9" x14ac:dyDescent="0.2">
      <c r="A9" s="43" t="s">
        <v>120</v>
      </c>
      <c r="B9" s="43"/>
      <c r="C9" s="43"/>
      <c r="D9" s="43"/>
      <c r="E9" s="43"/>
      <c r="F9" s="43"/>
      <c r="G9" s="43"/>
      <c r="H9" s="43"/>
      <c r="I9" s="43"/>
    </row>
    <row r="10" spans="1:9" x14ac:dyDescent="0.2">
      <c r="A10" s="43" t="s">
        <v>121</v>
      </c>
      <c r="B10" s="43"/>
      <c r="C10" s="43"/>
      <c r="D10" s="43"/>
      <c r="E10" s="43"/>
      <c r="F10" s="43"/>
      <c r="G10" s="43"/>
      <c r="H10" s="43"/>
      <c r="I10" s="43"/>
    </row>
    <row r="11" spans="1:9" x14ac:dyDescent="0.2">
      <c r="A11" s="43" t="s">
        <v>124</v>
      </c>
      <c r="B11" s="43"/>
      <c r="C11" s="43"/>
      <c r="D11" s="43"/>
      <c r="E11" s="43"/>
      <c r="F11" s="43"/>
      <c r="G11" s="43"/>
      <c r="H11" s="43"/>
      <c r="I11" s="43"/>
    </row>
    <row r="12" spans="1:9" x14ac:dyDescent="0.2">
      <c r="A12" s="43"/>
      <c r="B12" s="43"/>
      <c r="C12" s="43"/>
      <c r="D12" s="43"/>
      <c r="E12" s="43"/>
      <c r="F12" s="43"/>
      <c r="G12" s="43"/>
      <c r="H12" s="43"/>
      <c r="I12" s="43"/>
    </row>
    <row r="13" spans="1:9" x14ac:dyDescent="0.2">
      <c r="A13" s="44" t="s">
        <v>127</v>
      </c>
      <c r="B13" s="43"/>
      <c r="C13" s="43"/>
      <c r="D13" s="43"/>
      <c r="E13" s="43"/>
      <c r="F13" s="43"/>
      <c r="G13" s="43"/>
      <c r="H13" s="43"/>
      <c r="I13" s="43"/>
    </row>
    <row r="14" spans="1:9" x14ac:dyDescent="0.2">
      <c r="A14" s="46" t="s">
        <v>125</v>
      </c>
      <c r="B14" s="43"/>
      <c r="C14" s="43"/>
      <c r="D14" s="43"/>
      <c r="E14" s="43"/>
      <c r="F14" s="43"/>
      <c r="G14" s="43"/>
      <c r="H14" s="43"/>
      <c r="I14" s="43"/>
    </row>
    <row r="15" spans="1:9" x14ac:dyDescent="0.2">
      <c r="A15" s="46" t="s">
        <v>130</v>
      </c>
      <c r="B15" s="43"/>
      <c r="C15" s="43"/>
      <c r="D15" s="43"/>
      <c r="E15" s="43"/>
      <c r="F15" s="43"/>
      <c r="G15" s="43"/>
      <c r="H15" s="43"/>
      <c r="I15" s="43"/>
    </row>
    <row r="16" spans="1:9" x14ac:dyDescent="0.2">
      <c r="A16" s="46" t="s">
        <v>138</v>
      </c>
      <c r="B16" s="43"/>
      <c r="C16" s="43"/>
      <c r="D16" s="43"/>
      <c r="E16" s="43"/>
      <c r="F16" s="43"/>
      <c r="G16" s="43"/>
      <c r="H16" s="43"/>
      <c r="I16" s="43"/>
    </row>
    <row r="17" spans="1:9" x14ac:dyDescent="0.2">
      <c r="A17" s="47"/>
      <c r="B17" s="43"/>
      <c r="C17" s="43"/>
      <c r="D17" s="43"/>
      <c r="E17" s="43"/>
      <c r="F17" s="43"/>
      <c r="G17" s="43"/>
      <c r="H17" s="43"/>
      <c r="I17" s="43"/>
    </row>
    <row r="18" spans="1:9" x14ac:dyDescent="0.2">
      <c r="A18" s="44" t="s">
        <v>128</v>
      </c>
      <c r="B18" s="43"/>
      <c r="C18" s="43"/>
      <c r="D18" s="43"/>
      <c r="E18" s="43"/>
      <c r="F18" s="43"/>
      <c r="G18" s="43"/>
      <c r="H18" s="43"/>
      <c r="I18" s="43"/>
    </row>
    <row r="19" spans="1:9" x14ac:dyDescent="0.2">
      <c r="A19" s="43" t="s">
        <v>131</v>
      </c>
      <c r="B19" s="43"/>
      <c r="C19" s="43"/>
      <c r="D19" s="43"/>
      <c r="E19" s="43"/>
      <c r="F19" s="43"/>
      <c r="G19" s="43"/>
      <c r="H19" s="43"/>
      <c r="I19" s="43"/>
    </row>
    <row r="20" spans="1:9" x14ac:dyDescent="0.2">
      <c r="A20" s="47"/>
      <c r="B20" s="47"/>
      <c r="C20" s="43" t="s">
        <v>122</v>
      </c>
      <c r="D20" s="43"/>
      <c r="E20" s="43"/>
      <c r="F20" s="43"/>
      <c r="G20" s="43"/>
      <c r="H20" s="43"/>
      <c r="I20" s="43"/>
    </row>
    <row r="21" spans="1:9" x14ac:dyDescent="0.2">
      <c r="A21" s="44" t="s">
        <v>129</v>
      </c>
      <c r="B21" s="47"/>
      <c r="C21" s="43"/>
      <c r="D21" s="43"/>
      <c r="E21" s="43"/>
      <c r="F21" s="43"/>
      <c r="G21" s="43"/>
      <c r="H21" s="43"/>
      <c r="I21" s="43"/>
    </row>
    <row r="22" spans="1:9" x14ac:dyDescent="0.2">
      <c r="A22" s="43" t="s">
        <v>132</v>
      </c>
      <c r="B22" s="43"/>
      <c r="C22" s="43"/>
      <c r="D22" s="43"/>
      <c r="E22" s="43"/>
      <c r="F22" s="43"/>
      <c r="G22" s="43"/>
      <c r="H22" s="43"/>
      <c r="I22" s="43"/>
    </row>
    <row r="23" spans="1:9" x14ac:dyDescent="0.2">
      <c r="A23" s="43"/>
      <c r="B23" s="43"/>
      <c r="C23" s="43"/>
      <c r="D23" s="43"/>
      <c r="E23" s="43"/>
      <c r="F23" s="43"/>
      <c r="G23" s="43"/>
      <c r="H23" s="43"/>
      <c r="I23" s="43"/>
    </row>
    <row r="24" spans="1:9" x14ac:dyDescent="0.2">
      <c r="A24" s="43"/>
      <c r="B24" s="43"/>
      <c r="C24" s="43"/>
      <c r="D24" s="43"/>
      <c r="E24" s="43"/>
      <c r="F24" s="43"/>
      <c r="G24" s="43"/>
      <c r="H24" s="43"/>
      <c r="I24" s="43"/>
    </row>
    <row r="25" spans="1:9" x14ac:dyDescent="0.2">
      <c r="A25" s="43"/>
      <c r="B25" s="47"/>
      <c r="C25" s="43"/>
      <c r="D25" s="43"/>
      <c r="E25" s="43"/>
      <c r="F25" s="43"/>
      <c r="G25" s="43"/>
      <c r="H25" s="43"/>
      <c r="I25" s="43"/>
    </row>
    <row r="26" spans="1:9" x14ac:dyDescent="0.2">
      <c r="A26" s="47"/>
      <c r="B26" s="47"/>
      <c r="C26" s="43"/>
      <c r="D26" s="43"/>
      <c r="E26" s="43"/>
      <c r="F26" s="43"/>
      <c r="G26" s="43"/>
      <c r="H26" s="43"/>
      <c r="I26" s="43"/>
    </row>
    <row r="27" spans="1:9" x14ac:dyDescent="0.2">
      <c r="A27" s="44"/>
      <c r="B27" s="43"/>
      <c r="C27" s="43"/>
      <c r="D27" s="43"/>
      <c r="E27" s="43"/>
      <c r="F27" s="43"/>
      <c r="G27" s="43"/>
      <c r="H27" s="43"/>
      <c r="I27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DF4C-816F-4B85-A598-CAEB9713C574}">
  <dimension ref="A3:D8"/>
  <sheetViews>
    <sheetView workbookViewId="0">
      <selection activeCell="C12" sqref="C12"/>
    </sheetView>
  </sheetViews>
  <sheetFormatPr baseColWidth="10" defaultRowHeight="15" x14ac:dyDescent="0.2"/>
  <sheetData>
    <row r="3" spans="1:4" x14ac:dyDescent="0.2">
      <c r="A3" s="17" t="s">
        <v>44</v>
      </c>
      <c r="B3" s="18" t="s">
        <v>45</v>
      </c>
      <c r="C3" s="18" t="s">
        <v>46</v>
      </c>
      <c r="D3" s="19" t="s">
        <v>47</v>
      </c>
    </row>
    <row r="4" spans="1:4" x14ac:dyDescent="0.2">
      <c r="A4" s="20"/>
      <c r="D4" s="21"/>
    </row>
    <row r="5" spans="1:4" x14ac:dyDescent="0.2">
      <c r="A5" s="22" t="s">
        <v>48</v>
      </c>
      <c r="B5">
        <v>87</v>
      </c>
      <c r="C5">
        <v>100</v>
      </c>
      <c r="D5" s="21">
        <v>8700</v>
      </c>
    </row>
    <row r="6" spans="1:4" x14ac:dyDescent="0.2">
      <c r="A6" s="22" t="s">
        <v>49</v>
      </c>
      <c r="B6">
        <v>112</v>
      </c>
      <c r="C6">
        <v>337</v>
      </c>
      <c r="D6" s="21">
        <v>37744</v>
      </c>
    </row>
    <row r="7" spans="1:4" x14ac:dyDescent="0.2">
      <c r="A7" s="22" t="s">
        <v>50</v>
      </c>
      <c r="B7">
        <v>79</v>
      </c>
      <c r="C7">
        <v>30</v>
      </c>
      <c r="D7" s="23">
        <v>2370</v>
      </c>
    </row>
    <row r="8" spans="1:4" x14ac:dyDescent="0.2">
      <c r="A8" s="24"/>
      <c r="B8" s="25"/>
      <c r="C8" s="25"/>
      <c r="D8" s="26">
        <v>48814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ACBE-DAFF-4971-B568-5C43053B9A62}">
  <dimension ref="A1:F6"/>
  <sheetViews>
    <sheetView workbookViewId="0">
      <selection activeCell="D12" sqref="D12"/>
    </sheetView>
  </sheetViews>
  <sheetFormatPr baseColWidth="10" defaultRowHeight="15" x14ac:dyDescent="0.2"/>
  <cols>
    <col min="1" max="1" width="9.33203125" bestFit="1" customWidth="1"/>
    <col min="2" max="2" width="42.6640625" bestFit="1" customWidth="1"/>
  </cols>
  <sheetData>
    <row r="1" spans="1:6" x14ac:dyDescent="0.2">
      <c r="A1" s="3"/>
    </row>
    <row r="3" spans="1:6" x14ac:dyDescent="0.2">
      <c r="A3" s="4"/>
      <c r="B3" s="4"/>
      <c r="C3" s="4"/>
      <c r="D3" s="4"/>
      <c r="E3" s="4"/>
      <c r="F3" s="5"/>
    </row>
    <row r="4" spans="1:6" x14ac:dyDescent="0.2">
      <c r="A4" s="13">
        <v>45947</v>
      </c>
      <c r="B4" s="12" t="s">
        <v>18</v>
      </c>
      <c r="C4" s="14">
        <v>1200</v>
      </c>
      <c r="D4" s="6"/>
      <c r="E4" s="7"/>
    </row>
    <row r="5" spans="1:6" x14ac:dyDescent="0.2">
      <c r="A5" s="6"/>
      <c r="B5" s="9"/>
      <c r="C5" s="9"/>
      <c r="D5" s="6"/>
      <c r="E5" s="7"/>
    </row>
    <row r="6" spans="1:6" x14ac:dyDescent="0.2">
      <c r="A6" s="6"/>
      <c r="B6" s="9"/>
      <c r="C6" s="9"/>
      <c r="D6" s="6"/>
      <c r="E6" s="7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9D07-FEF9-4347-BA15-B482CFAFC385}">
  <dimension ref="A1:D22"/>
  <sheetViews>
    <sheetView topLeftCell="A10" zoomScale="130" zoomScaleNormal="130" workbookViewId="0">
      <selection activeCell="D14" sqref="D14"/>
    </sheetView>
  </sheetViews>
  <sheetFormatPr baseColWidth="10" defaultRowHeight="15" x14ac:dyDescent="0.2"/>
  <cols>
    <col min="2" max="2" width="25.5" bestFit="1" customWidth="1"/>
    <col min="3" max="3" width="22.83203125" bestFit="1" customWidth="1"/>
    <col min="4" max="4" width="12.83203125" bestFit="1" customWidth="1"/>
  </cols>
  <sheetData>
    <row r="1" spans="1:4" x14ac:dyDescent="0.2">
      <c r="A1">
        <v>30030</v>
      </c>
      <c r="B1" t="s">
        <v>20</v>
      </c>
      <c r="C1" t="s">
        <v>21</v>
      </c>
      <c r="D1" s="33">
        <v>7550</v>
      </c>
    </row>
    <row r="2" spans="1:4" x14ac:dyDescent="0.2">
      <c r="A2">
        <v>30029</v>
      </c>
      <c r="B2" t="s">
        <v>22</v>
      </c>
      <c r="C2" t="s">
        <v>21</v>
      </c>
      <c r="D2" s="33">
        <v>23221.5</v>
      </c>
    </row>
    <row r="3" spans="1:4" x14ac:dyDescent="0.2">
      <c r="A3">
        <v>30027</v>
      </c>
      <c r="B3" t="s">
        <v>23</v>
      </c>
      <c r="C3" t="s">
        <v>21</v>
      </c>
      <c r="D3" s="33">
        <v>2642.01</v>
      </c>
    </row>
    <row r="4" spans="1:4" x14ac:dyDescent="0.2">
      <c r="A4">
        <v>30024</v>
      </c>
      <c r="B4" t="s">
        <v>24</v>
      </c>
      <c r="C4" t="s">
        <v>21</v>
      </c>
      <c r="D4" s="33">
        <v>57310.63</v>
      </c>
    </row>
    <row r="5" spans="1:4" x14ac:dyDescent="0.2">
      <c r="A5">
        <v>30023</v>
      </c>
      <c r="B5" t="s">
        <v>25</v>
      </c>
      <c r="C5" t="s">
        <v>21</v>
      </c>
      <c r="D5" s="33">
        <v>34381.25</v>
      </c>
    </row>
    <row r="6" spans="1:4" x14ac:dyDescent="0.2">
      <c r="A6">
        <v>30020</v>
      </c>
      <c r="B6" t="s">
        <v>26</v>
      </c>
      <c r="C6" t="s">
        <v>21</v>
      </c>
      <c r="D6" s="33">
        <v>100537</v>
      </c>
    </row>
    <row r="7" spans="1:4" x14ac:dyDescent="0.2">
      <c r="A7">
        <v>30019</v>
      </c>
      <c r="B7" t="s">
        <v>27</v>
      </c>
      <c r="C7" t="s">
        <v>21</v>
      </c>
      <c r="D7" s="33">
        <v>6830</v>
      </c>
    </row>
    <row r="8" spans="1:4" x14ac:dyDescent="0.2">
      <c r="A8">
        <v>30015</v>
      </c>
      <c r="B8" t="s">
        <v>28</v>
      </c>
      <c r="C8" t="s">
        <v>21</v>
      </c>
      <c r="D8" s="33">
        <v>55945.5</v>
      </c>
    </row>
    <row r="9" spans="1:4" x14ac:dyDescent="0.2">
      <c r="A9">
        <v>30014</v>
      </c>
      <c r="B9" t="s">
        <v>29</v>
      </c>
      <c r="C9" t="s">
        <v>21</v>
      </c>
      <c r="D9" s="33">
        <v>113984.01</v>
      </c>
    </row>
    <row r="10" spans="1:4" x14ac:dyDescent="0.2">
      <c r="A10">
        <v>30012</v>
      </c>
      <c r="B10" t="s">
        <v>30</v>
      </c>
      <c r="C10" t="s">
        <v>21</v>
      </c>
      <c r="D10" s="33">
        <v>52992.95</v>
      </c>
    </row>
    <row r="11" spans="1:4" x14ac:dyDescent="0.2">
      <c r="A11">
        <v>30011</v>
      </c>
      <c r="B11" t="s">
        <v>31</v>
      </c>
      <c r="C11" t="s">
        <v>21</v>
      </c>
      <c r="D11" s="33">
        <v>40960.75</v>
      </c>
    </row>
    <row r="12" spans="1:4" x14ac:dyDescent="0.2">
      <c r="A12">
        <v>30010</v>
      </c>
      <c r="B12" t="s">
        <v>32</v>
      </c>
      <c r="C12" t="s">
        <v>21</v>
      </c>
      <c r="D12" s="33">
        <v>133004.76</v>
      </c>
    </row>
    <row r="13" spans="1:4" x14ac:dyDescent="0.2">
      <c r="A13">
        <v>30008</v>
      </c>
      <c r="B13" t="s">
        <v>33</v>
      </c>
      <c r="C13" t="s">
        <v>21</v>
      </c>
      <c r="D13" s="34">
        <v>-144482.4</v>
      </c>
    </row>
    <row r="14" spans="1:4" x14ac:dyDescent="0.2">
      <c r="A14">
        <v>30007</v>
      </c>
      <c r="B14" t="s">
        <v>34</v>
      </c>
      <c r="C14" t="s">
        <v>21</v>
      </c>
      <c r="D14" s="33">
        <v>119613.15</v>
      </c>
    </row>
    <row r="15" spans="1:4" x14ac:dyDescent="0.2">
      <c r="A15">
        <v>30006</v>
      </c>
      <c r="B15" t="s">
        <v>35</v>
      </c>
      <c r="C15" t="s">
        <v>21</v>
      </c>
      <c r="D15" s="33">
        <v>150260.5</v>
      </c>
    </row>
    <row r="16" spans="1:4" x14ac:dyDescent="0.2">
      <c r="A16">
        <v>30005</v>
      </c>
      <c r="B16" t="s">
        <v>36</v>
      </c>
      <c r="C16" t="s">
        <v>21</v>
      </c>
      <c r="D16" s="33">
        <v>120408.55</v>
      </c>
    </row>
    <row r="17" spans="1:4" x14ac:dyDescent="0.2">
      <c r="A17">
        <v>30004</v>
      </c>
      <c r="B17" t="s">
        <v>37</v>
      </c>
      <c r="C17" t="s">
        <v>21</v>
      </c>
      <c r="D17" s="33">
        <v>112386.29</v>
      </c>
    </row>
    <row r="18" spans="1:4" x14ac:dyDescent="0.2">
      <c r="A18">
        <v>30003</v>
      </c>
      <c r="B18" t="s">
        <v>38</v>
      </c>
      <c r="C18" t="s">
        <v>21</v>
      </c>
      <c r="D18" s="33">
        <v>23701.75</v>
      </c>
    </row>
    <row r="19" spans="1:4" x14ac:dyDescent="0.2">
      <c r="A19">
        <v>30002</v>
      </c>
      <c r="B19" t="s">
        <v>39</v>
      </c>
      <c r="C19" t="s">
        <v>21</v>
      </c>
      <c r="D19" s="33">
        <v>111097.9</v>
      </c>
    </row>
    <row r="20" spans="1:4" x14ac:dyDescent="0.2">
      <c r="A20">
        <v>30001</v>
      </c>
      <c r="B20" t="s">
        <v>40</v>
      </c>
      <c r="C20" t="s">
        <v>21</v>
      </c>
      <c r="D20" s="33">
        <v>46376.480000000003</v>
      </c>
    </row>
    <row r="21" spans="1:4" x14ac:dyDescent="0.2">
      <c r="A21">
        <v>30000</v>
      </c>
      <c r="B21" t="s">
        <v>41</v>
      </c>
      <c r="C21" t="s">
        <v>21</v>
      </c>
      <c r="D21" s="33">
        <v>5700</v>
      </c>
    </row>
    <row r="22" spans="1:4" x14ac:dyDescent="0.2">
      <c r="C22" s="15" t="s">
        <v>9</v>
      </c>
      <c r="D22" s="11">
        <f>SUM(D1:D21)</f>
        <v>1174422.58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6AF48-373C-40AC-B124-6F7E95AADF6D}">
  <dimension ref="A1:C10"/>
  <sheetViews>
    <sheetView workbookViewId="0">
      <selection activeCell="B11" sqref="B11"/>
    </sheetView>
  </sheetViews>
  <sheetFormatPr baseColWidth="10" defaultRowHeight="15" x14ac:dyDescent="0.2"/>
  <cols>
    <col min="1" max="1" width="30.33203125" bestFit="1" customWidth="1"/>
    <col min="2" max="2" width="11" bestFit="1" customWidth="1"/>
    <col min="3" max="3" width="6.83203125" bestFit="1" customWidth="1"/>
  </cols>
  <sheetData>
    <row r="1" spans="1:3" x14ac:dyDescent="0.2">
      <c r="A1" s="3" t="s">
        <v>6</v>
      </c>
    </row>
    <row r="3" spans="1:3" x14ac:dyDescent="0.2">
      <c r="A3" s="4" t="s">
        <v>7</v>
      </c>
      <c r="B3" s="4" t="s">
        <v>4</v>
      </c>
      <c r="C3" s="5" t="s">
        <v>5</v>
      </c>
    </row>
    <row r="4" spans="1:3" x14ac:dyDescent="0.2">
      <c r="A4" s="6" t="s">
        <v>12</v>
      </c>
      <c r="B4" s="7">
        <v>200</v>
      </c>
      <c r="C4">
        <v>30</v>
      </c>
    </row>
    <row r="5" spans="1:3" x14ac:dyDescent="0.2">
      <c r="A5" s="6" t="s">
        <v>8</v>
      </c>
      <c r="B5" s="7">
        <v>-4696.66</v>
      </c>
      <c r="C5">
        <v>30</v>
      </c>
    </row>
    <row r="6" spans="1:3" x14ac:dyDescent="0.2">
      <c r="A6" s="6" t="s">
        <v>13</v>
      </c>
      <c r="B6" s="7">
        <v>-180838.3</v>
      </c>
      <c r="C6">
        <v>30</v>
      </c>
    </row>
    <row r="7" spans="1:3" x14ac:dyDescent="0.2">
      <c r="A7" s="6" t="s">
        <v>14</v>
      </c>
      <c r="B7" s="7">
        <v>-9700</v>
      </c>
      <c r="C7">
        <v>30</v>
      </c>
    </row>
    <row r="8" spans="1:3" x14ac:dyDescent="0.2">
      <c r="A8" s="6" t="s">
        <v>15</v>
      </c>
      <c r="B8" s="7">
        <v>-1695</v>
      </c>
      <c r="C8">
        <v>30</v>
      </c>
    </row>
    <row r="9" spans="1:3" x14ac:dyDescent="0.2">
      <c r="A9" s="6" t="s">
        <v>16</v>
      </c>
      <c r="B9" s="7">
        <v>-4540.8999999999996</v>
      </c>
      <c r="C9">
        <v>30</v>
      </c>
    </row>
    <row r="10" spans="1:3" x14ac:dyDescent="0.2">
      <c r="A10" s="8" t="s">
        <v>9</v>
      </c>
      <c r="B10" s="11">
        <f>SUM(B4:B9)</f>
        <v>-201270.86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Balanse</vt:lpstr>
      <vt:lpstr>Resultat</vt:lpstr>
      <vt:lpstr>Noter</vt:lpstr>
      <vt:lpstr>1450</vt:lpstr>
      <vt:lpstr>1573</vt:lpstr>
      <vt:lpstr>2187</vt:lpstr>
      <vt:lpstr>2400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Brikt Sagbakken</cp:lastModifiedBy>
  <dcterms:created xsi:type="dcterms:W3CDTF">2026-01-14T11:25:56Z</dcterms:created>
  <dcterms:modified xsi:type="dcterms:W3CDTF">2026-01-21T13:12:22Z</dcterms:modified>
</cp:coreProperties>
</file>