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ØKONOMI\1. BSK Hovedkassen - Regnskap\Budsjett\2024\Gruppebudsjetter\"/>
    </mc:Choice>
  </mc:AlternateContent>
  <xr:revisionPtr revIDLastSave="0" documentId="8_{290C19FC-4FB7-4ADA-A043-3F533010039C}" xr6:coauthVersionLast="47" xr6:coauthVersionMax="47" xr10:uidLastSave="{00000000-0000-0000-0000-000000000000}"/>
  <bookViews>
    <workbookView xWindow="67080" yWindow="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102" i="1"/>
  <c r="R96" i="1"/>
  <c r="Q96" i="1"/>
  <c r="Q98" i="1" s="1"/>
  <c r="P96" i="1"/>
  <c r="O96" i="1"/>
  <c r="N96" i="1"/>
  <c r="M96" i="1"/>
  <c r="M98" i="1" s="1"/>
  <c r="L96" i="1"/>
  <c r="K96" i="1"/>
  <c r="J96" i="1"/>
  <c r="I96" i="1"/>
  <c r="I98" i="1" s="1"/>
  <c r="H96" i="1"/>
  <c r="G96" i="1"/>
  <c r="E96" i="1"/>
  <c r="E98" i="1" s="1"/>
  <c r="D96" i="1"/>
  <c r="C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96" i="1" s="1"/>
  <c r="R81" i="1"/>
  <c r="R98" i="1" s="1"/>
  <c r="Q81" i="1"/>
  <c r="P81" i="1"/>
  <c r="O81" i="1"/>
  <c r="N81" i="1"/>
  <c r="N98" i="1" s="1"/>
  <c r="M81" i="1"/>
  <c r="L81" i="1"/>
  <c r="K81" i="1"/>
  <c r="J81" i="1"/>
  <c r="J98" i="1" s="1"/>
  <c r="I81" i="1"/>
  <c r="H81" i="1"/>
  <c r="G81" i="1"/>
  <c r="E81" i="1"/>
  <c r="D81" i="1"/>
  <c r="C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81" i="1" s="1"/>
  <c r="R66" i="1"/>
  <c r="Q66" i="1"/>
  <c r="P66" i="1"/>
  <c r="P98" i="1" s="1"/>
  <c r="O66" i="1"/>
  <c r="O98" i="1" s="1"/>
  <c r="N66" i="1"/>
  <c r="M66" i="1"/>
  <c r="L66" i="1"/>
  <c r="L98" i="1" s="1"/>
  <c r="K66" i="1"/>
  <c r="K98" i="1" s="1"/>
  <c r="J66" i="1"/>
  <c r="I66" i="1"/>
  <c r="H66" i="1"/>
  <c r="H98" i="1" s="1"/>
  <c r="G66" i="1"/>
  <c r="G98" i="1" s="1"/>
  <c r="E66" i="1"/>
  <c r="D66" i="1"/>
  <c r="D98" i="1" s="1"/>
  <c r="C66" i="1"/>
  <c r="C98" i="1" s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66" i="1" s="1"/>
  <c r="F98" i="1" s="1"/>
  <c r="R38" i="1"/>
  <c r="R39" i="1" s="1"/>
  <c r="R100" i="1" s="1"/>
  <c r="R105" i="1" s="1"/>
  <c r="Q38" i="1"/>
  <c r="Q39" i="1" s="1"/>
  <c r="Q100" i="1" s="1"/>
  <c r="Q105" i="1" s="1"/>
  <c r="P38" i="1"/>
  <c r="P39" i="1" s="1"/>
  <c r="P100" i="1" s="1"/>
  <c r="P105" i="1" s="1"/>
  <c r="O38" i="1"/>
  <c r="O39" i="1" s="1"/>
  <c r="O100" i="1" s="1"/>
  <c r="O105" i="1" s="1"/>
  <c r="N38" i="1"/>
  <c r="N39" i="1" s="1"/>
  <c r="N100" i="1" s="1"/>
  <c r="N105" i="1" s="1"/>
  <c r="M38" i="1"/>
  <c r="M39" i="1" s="1"/>
  <c r="M100" i="1" s="1"/>
  <c r="M105" i="1" s="1"/>
  <c r="L38" i="1"/>
  <c r="L39" i="1" s="1"/>
  <c r="L100" i="1" s="1"/>
  <c r="L105" i="1" s="1"/>
  <c r="K38" i="1"/>
  <c r="K39" i="1" s="1"/>
  <c r="K100" i="1" s="1"/>
  <c r="K105" i="1" s="1"/>
  <c r="J38" i="1"/>
  <c r="J39" i="1" s="1"/>
  <c r="J100" i="1" s="1"/>
  <c r="J105" i="1" s="1"/>
  <c r="I38" i="1"/>
  <c r="I39" i="1" s="1"/>
  <c r="I100" i="1" s="1"/>
  <c r="I105" i="1" s="1"/>
  <c r="H38" i="1"/>
  <c r="H39" i="1" s="1"/>
  <c r="H100" i="1" s="1"/>
  <c r="H105" i="1" s="1"/>
  <c r="G38" i="1"/>
  <c r="G39" i="1" s="1"/>
  <c r="G100" i="1" s="1"/>
  <c r="G105" i="1" s="1"/>
  <c r="E38" i="1"/>
  <c r="D38" i="1"/>
  <c r="C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8" i="1" s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E39" i="1" s="1"/>
  <c r="D12" i="1"/>
  <c r="D39" i="1" s="1"/>
  <c r="C12" i="1"/>
  <c r="C39" i="1" s="1"/>
  <c r="C100" i="1" s="1"/>
  <c r="C105" i="1" s="1"/>
  <c r="F11" i="1"/>
  <c r="F10" i="1"/>
  <c r="F9" i="1"/>
  <c r="F8" i="1"/>
  <c r="F12" i="1" s="1"/>
  <c r="D100" i="1" l="1"/>
  <c r="D105" i="1" s="1"/>
  <c r="E100" i="1"/>
  <c r="E105" i="1" s="1"/>
  <c r="F39" i="1"/>
  <c r="F100" i="1" s="1"/>
  <c r="F105" i="1" s="1"/>
</calcChain>
</file>

<file path=xl/sharedStrings.xml><?xml version="1.0" encoding="utf-8"?>
<sst xmlns="http://schemas.openxmlformats.org/spreadsheetml/2006/main" count="99" uniqueCount="95">
  <si>
    <t>Grasrot</t>
  </si>
  <si>
    <t>Kartkjøp</t>
  </si>
  <si>
    <t xml:space="preserve">Tilskudd til elitesatsing </t>
  </si>
  <si>
    <t>Dommere</t>
  </si>
  <si>
    <t>Egenandeler samlinger</t>
  </si>
  <si>
    <t>Vintersamling/miljøtiltak/andre samlinger</t>
  </si>
  <si>
    <t>Andre kostnadsgodtgjørelser/utøverstipend</t>
  </si>
  <si>
    <t>Diverse kostnader</t>
  </si>
  <si>
    <t>Fysikalsk behandling</t>
  </si>
  <si>
    <t>Lønn u/fp m/aga</t>
  </si>
  <si>
    <t>Alle perioder i fjor</t>
  </si>
  <si>
    <t>Kantine</t>
  </si>
  <si>
    <t>Bilgodtgjørelse</t>
  </si>
  <si>
    <t>NM og NM samlinger</t>
  </si>
  <si>
    <t>NB! Det kan være at resultat ikke stemmer 100% i denne rapporten (hvis andre kontoer er benyttet)</t>
  </si>
  <si>
    <t>Inntekter BSK cupen</t>
  </si>
  <si>
    <t>KOSTNADER</t>
  </si>
  <si>
    <t>Materiell/utstyr</t>
  </si>
  <si>
    <t>Periodisering lønn</t>
  </si>
  <si>
    <t>Aga</t>
  </si>
  <si>
    <t>Gaver</t>
  </si>
  <si>
    <t>Rentekostnader</t>
  </si>
  <si>
    <t>Dugnader</t>
  </si>
  <si>
    <t>Andre inntekter</t>
  </si>
  <si>
    <t>Totalt andre inntekter</t>
  </si>
  <si>
    <t>Renteinntekter</t>
  </si>
  <si>
    <t>Sponsorinntekt mva</t>
  </si>
  <si>
    <t>Norway Cup</t>
  </si>
  <si>
    <t>Halleie</t>
  </si>
  <si>
    <t>INNTEKTER</t>
  </si>
  <si>
    <t>Periodisering spons til lagkasse</t>
  </si>
  <si>
    <t>Andre tilskudd</t>
  </si>
  <si>
    <t>DRIFTSKOSTNADER</t>
  </si>
  <si>
    <t>RESULTAT</t>
  </si>
  <si>
    <t>Innkjøp for salg (BSK Cupen)</t>
  </si>
  <si>
    <t>OTP</t>
  </si>
  <si>
    <t>Renter og bankprovisjoner</t>
  </si>
  <si>
    <t>TOTALE KOSTNADER</t>
  </si>
  <si>
    <t>Stolpejakten</t>
  </si>
  <si>
    <t>Løpskontingent</t>
  </si>
  <si>
    <t>Startkontingenter</t>
  </si>
  <si>
    <t>Sydensamling</t>
  </si>
  <si>
    <t>Turorientering</t>
  </si>
  <si>
    <t>Lønn u/fp u/aga</t>
  </si>
  <si>
    <t>Sponsorinntekt</t>
  </si>
  <si>
    <t>TOTALE INNTEKTER</t>
  </si>
  <si>
    <t>Treningsleir/ cup-utgifter</t>
  </si>
  <si>
    <t>Kurs</t>
  </si>
  <si>
    <t>Inntekter garderobeleie og hall</t>
  </si>
  <si>
    <t>Kursrefusjon og dommer</t>
  </si>
  <si>
    <t>Seriepåmelding</t>
  </si>
  <si>
    <t>Påmelding Cuper</t>
  </si>
  <si>
    <t>Utgifter garderobeleie</t>
  </si>
  <si>
    <t>Møter/representasjon</t>
  </si>
  <si>
    <t>Jukola samling</t>
  </si>
  <si>
    <t>Budsjett
total</t>
  </si>
  <si>
    <t>Alle perioder i år</t>
  </si>
  <si>
    <t>Viderefakturert</t>
  </si>
  <si>
    <t>Momsrefusjon NIF</t>
  </si>
  <si>
    <t>Kostnad dugnad</t>
  </si>
  <si>
    <t>Sum varekostnad</t>
  </si>
  <si>
    <t>Reise og opphold</t>
  </si>
  <si>
    <t>Gebyrer/overganger</t>
  </si>
  <si>
    <t>adm/rekv/porto/telefon/nett</t>
  </si>
  <si>
    <t>Spillerutvikling</t>
  </si>
  <si>
    <t>Egenandeler startkontingenter</t>
  </si>
  <si>
    <t>Tiomila samling</t>
  </si>
  <si>
    <t>Tilskudd til elitesatsing - salg billetter</t>
  </si>
  <si>
    <t>Skattefri lønn u/fp m/aga</t>
  </si>
  <si>
    <t>Alle perioder i forfjor</t>
  </si>
  <si>
    <t>Aktivitetsavgift</t>
  </si>
  <si>
    <t>Bingo</t>
  </si>
  <si>
    <t>Lønn</t>
  </si>
  <si>
    <t>Forsikring</t>
  </si>
  <si>
    <t>RESULTAT FØR FINANS</t>
  </si>
  <si>
    <t>Lisenser</t>
  </si>
  <si>
    <t>Alle perioder er kun ment for å gi en pekepinn på hva som er benyttet tidligere</t>
  </si>
  <si>
    <t>Fyll inn budsjettall i grå felt</t>
  </si>
  <si>
    <t>Akademi</t>
  </si>
  <si>
    <t>Ferielønn</t>
  </si>
  <si>
    <t>Sum lønnskostnad</t>
  </si>
  <si>
    <t>Tilskudd hovedkassa</t>
  </si>
  <si>
    <t>Inntekt egne arrangement (akademi/turorientering/kamper)</t>
  </si>
  <si>
    <t>Tilskudd og støtte til lag</t>
  </si>
  <si>
    <t>Totalt salg</t>
  </si>
  <si>
    <t>Kostnader egne arrangement (fotballskoler og akademi)</t>
  </si>
  <si>
    <t>Tilskudd til lagkasser FU innsats Norway Cup</t>
  </si>
  <si>
    <t>Annen personalkostnad</t>
  </si>
  <si>
    <t>Inntekter lagkasse</t>
  </si>
  <si>
    <t>Salg tøy/annet</t>
  </si>
  <si>
    <t>Kiosksalg FU</t>
  </si>
  <si>
    <t>Aga av feriepenger</t>
  </si>
  <si>
    <t>Billettsalg FU</t>
  </si>
  <si>
    <t>Idrettskoler</t>
  </si>
  <si>
    <t>Idrettsskoler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</si>
</sst>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mmm\.\ yy;@"/>
  </numFmts>
  <fonts count="6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 applyProtection="1">
      <protection locked="0"/>
    </xf>
    <xf numFmtId="3" fontId="2" fillId="0" borderId="1" xfId="0" applyNumberFormat="1" applyFont="1" applyBorder="1"/>
    <xf numFmtId="3" fontId="3" fillId="4" borderId="1" xfId="0" applyNumberFormat="1" applyFont="1" applyFill="1" applyBorder="1"/>
    <xf numFmtId="3" fontId="4" fillId="4" borderId="2" xfId="0" applyNumberFormat="1" applyFont="1" applyFill="1" applyBorder="1"/>
    <xf numFmtId="3" fontId="0" fillId="0" borderId="1" xfId="0" applyNumberFormat="1" applyBorder="1" applyProtection="1">
      <protection locked="0"/>
    </xf>
    <xf numFmtId="164" fontId="4" fillId="4" borderId="3" xfId="0" applyNumberFormat="1" applyFont="1" applyFill="1" applyBorder="1"/>
    <xf numFmtId="164" fontId="4" fillId="4" borderId="4" xfId="0" applyNumberFormat="1" applyFont="1" applyFill="1" applyBorder="1"/>
    <xf numFmtId="3" fontId="0" fillId="0" borderId="5" xfId="0" applyNumberFormat="1" applyBorder="1"/>
    <xf numFmtId="3" fontId="0" fillId="0" borderId="0" xfId="0" applyNumberFormat="1"/>
    <xf numFmtId="3" fontId="0" fillId="2" borderId="5" xfId="0" applyNumberFormat="1" applyFill="1" applyBorder="1"/>
    <xf numFmtId="3" fontId="4" fillId="4" borderId="4" xfId="0" applyNumberFormat="1" applyFont="1" applyFill="1" applyBorder="1" applyAlignment="1">
      <alignment wrapText="1"/>
    </xf>
    <xf numFmtId="1" fontId="4" fillId="4" borderId="3" xfId="0" applyNumberFormat="1" applyFont="1" applyFill="1" applyBorder="1"/>
    <xf numFmtId="3" fontId="3" fillId="4" borderId="5" xfId="0" applyNumberFormat="1" applyFont="1" applyFill="1" applyBorder="1"/>
    <xf numFmtId="3" fontId="2" fillId="0" borderId="0" xfId="0" applyNumberFormat="1" applyFont="1"/>
    <xf numFmtId="1" fontId="1" fillId="0" borderId="0" xfId="1" applyNumberFormat="1" applyBorder="1"/>
    <xf numFmtId="3" fontId="2" fillId="0" borderId="5" xfId="0" applyNumberFormat="1" applyFont="1" applyBorder="1"/>
    <xf numFmtId="1" fontId="1" fillId="0" borderId="6" xfId="1" applyNumberFormat="1" applyBorder="1"/>
    <xf numFmtId="1" fontId="1" fillId="0" borderId="0" xfId="1" applyNumberFormat="1"/>
    <xf numFmtId="3" fontId="2" fillId="3" borderId="0" xfId="0" applyNumberFormat="1" applyFont="1" applyFill="1"/>
    <xf numFmtId="3" fontId="4" fillId="4" borderId="7" xfId="0" applyNumberFormat="1" applyFont="1" applyFill="1" applyBorder="1"/>
    <xf numFmtId="3" fontId="5" fillId="0" borderId="5" xfId="0" applyNumberFormat="1" applyFont="1" applyBorder="1"/>
    <xf numFmtId="3" fontId="2" fillId="0" borderId="0" xfId="0" applyNumberFormat="1" applyFont="1" applyFill="1"/>
    <xf numFmtId="1" fontId="1" fillId="0" borderId="8" xfId="1" applyNumberFormat="1" applyBorder="1"/>
    <xf numFmtId="1" fontId="1" fillId="0" borderId="9" xfId="1" applyNumberFormat="1" applyBorder="1"/>
    <xf numFmtId="3" fontId="4" fillId="4" borderId="10" xfId="0" applyNumberFormat="1" applyFont="1" applyFill="1" applyBorder="1"/>
    <xf numFmtId="3" fontId="4" fillId="4" borderId="11" xfId="0" applyNumberFormat="1" applyFont="1" applyFill="1" applyBorder="1"/>
    <xf numFmtId="3" fontId="0" fillId="0" borderId="0" xfId="0" applyNumberFormat="1" applyProtection="1">
      <protection locked="0"/>
    </xf>
    <xf numFmtId="3" fontId="4" fillId="4" borderId="3" xfId="0" applyNumberFormat="1" applyFont="1" applyFill="1" applyBorder="1" applyAlignment="1">
      <alignment wrapText="1"/>
    </xf>
  </cellXfs>
  <cellStyles count="2">
    <cellStyle name="Forklarende teks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19050</xdr:rowOff>
    </xdr:from>
    <xdr:to>
      <xdr:col>9</xdr:col>
      <xdr:colOff>389230</xdr:colOff>
      <xdr:row>3</xdr:row>
      <xdr:rowOff>147955</xdr:rowOff>
    </xdr:to>
    <xdr:pic>
      <xdr:nvPicPr>
        <xdr:cNvPr id="2" name="Bilde 1" descr="Klubb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3315" y="19050"/>
          <a:ext cx="3261810" cy="32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A3" workbookViewId="0">
      <pane ySplit="3" topLeftCell="A6" activePane="bottomLeft" state="frozen"/>
      <selection activeCell="A3" sqref="A3"/>
      <selection pane="bottomLeft" activeCell="A64" sqref="A64:XFD64"/>
    </sheetView>
  </sheetViews>
  <sheetFormatPr baseColWidth="10" defaultColWidth="11.453125" defaultRowHeight="14.5" outlineLevelCol="1" x14ac:dyDescent="0.35"/>
  <cols>
    <col min="1" max="1" width="8.1796875" style="20" customWidth="1" outlineLevel="1"/>
    <col min="2" max="2" width="54" style="11" customWidth="1"/>
    <col min="3" max="5" width="9.81640625" style="11" bestFit="1" customWidth="1"/>
    <col min="6" max="6" width="10.54296875" style="11" bestFit="1" customWidth="1"/>
    <col min="7" max="18" width="10" style="11" customWidth="1" outlineLevel="1"/>
    <col min="20" max="16384" width="11.453125" style="11"/>
  </cols>
  <sheetData>
    <row r="1" spans="1:19" hidden="1" x14ac:dyDescent="0.35">
      <c r="F1" s="11">
        <v>-99999999</v>
      </c>
    </row>
    <row r="2" spans="1:19" ht="39" hidden="1" customHeight="1" x14ac:dyDescent="0.35"/>
    <row r="3" spans="1:19" x14ac:dyDescent="0.35">
      <c r="B3" s="21" t="s">
        <v>77</v>
      </c>
      <c r="C3" s="24"/>
    </row>
    <row r="4" spans="1:19" ht="15" thickBot="1" x14ac:dyDescent="0.4">
      <c r="A4" s="17"/>
    </row>
    <row r="5" spans="1:19" ht="48" customHeight="1" x14ac:dyDescent="0.35">
      <c r="A5" s="19"/>
      <c r="B5" s="27"/>
      <c r="C5" s="13" t="s">
        <v>69</v>
      </c>
      <c r="D5" s="13" t="s">
        <v>10</v>
      </c>
      <c r="E5" s="13" t="s">
        <v>56</v>
      </c>
      <c r="F5" s="13" t="s">
        <v>55</v>
      </c>
      <c r="G5" s="9">
        <v>45322</v>
      </c>
      <c r="H5" s="9">
        <v>45351</v>
      </c>
      <c r="I5" s="9">
        <v>45382</v>
      </c>
      <c r="J5" s="9">
        <v>45412</v>
      </c>
      <c r="K5" s="9">
        <v>45443</v>
      </c>
      <c r="L5" s="9">
        <v>45473</v>
      </c>
      <c r="M5" s="9">
        <v>45504</v>
      </c>
      <c r="N5" s="9">
        <v>45535</v>
      </c>
      <c r="O5" s="9">
        <v>45565</v>
      </c>
      <c r="P5" s="9">
        <v>45596</v>
      </c>
      <c r="Q5" s="9">
        <v>45626</v>
      </c>
      <c r="R5" s="9">
        <v>45657</v>
      </c>
    </row>
    <row r="6" spans="1:19" ht="15" customHeight="1" x14ac:dyDescent="0.35">
      <c r="A6" s="19"/>
      <c r="B6" s="28"/>
      <c r="C6" s="14">
        <v>2022</v>
      </c>
      <c r="D6" s="14">
        <v>2023</v>
      </c>
      <c r="E6" s="14">
        <v>2024</v>
      </c>
      <c r="F6" s="3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s="16" customFormat="1" x14ac:dyDescent="0.35">
      <c r="A7" s="26"/>
      <c r="B7" s="18" t="s">
        <v>29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9" x14ac:dyDescent="0.35">
      <c r="A8" s="26">
        <v>3135</v>
      </c>
      <c r="B8" s="10" t="s">
        <v>44</v>
      </c>
      <c r="C8" s="1">
        <v>0</v>
      </c>
      <c r="D8" s="1"/>
      <c r="E8" s="1"/>
      <c r="F8" s="1">
        <f t="shared" ref="F8:F11" si="0">SUM(G8:R8)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9" x14ac:dyDescent="0.35">
      <c r="A9" s="26">
        <v>3000</v>
      </c>
      <c r="B9" s="10" t="s">
        <v>26</v>
      </c>
      <c r="C9" s="1"/>
      <c r="D9" s="1">
        <v>-82500</v>
      </c>
      <c r="E9" s="1"/>
      <c r="F9" s="1">
        <f t="shared" si="0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x14ac:dyDescent="0.35">
      <c r="A10" s="26">
        <v>3235</v>
      </c>
      <c r="B10" s="10" t="s">
        <v>30</v>
      </c>
      <c r="C10" s="1">
        <v>7000</v>
      </c>
      <c r="D10" s="1">
        <v>128500</v>
      </c>
      <c r="E10" s="1"/>
      <c r="F10" s="1">
        <f t="shared" si="0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x14ac:dyDescent="0.35">
      <c r="A11" s="26">
        <v>3100</v>
      </c>
      <c r="B11" s="10" t="s">
        <v>57</v>
      </c>
      <c r="C11" s="1"/>
      <c r="D11" s="1"/>
      <c r="E11" s="1"/>
      <c r="F11" s="1">
        <f t="shared" si="0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x14ac:dyDescent="0.35">
      <c r="A12" s="26"/>
      <c r="B12" s="12" t="s">
        <v>84</v>
      </c>
      <c r="C12" s="2">
        <f t="shared" ref="C12:R12" si="1">SUM(C8:C11)</f>
        <v>7000</v>
      </c>
      <c r="D12" s="2">
        <f t="shared" si="1"/>
        <v>46000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0</v>
      </c>
      <c r="P12" s="2">
        <f t="shared" si="1"/>
        <v>0</v>
      </c>
      <c r="Q12" s="2">
        <f t="shared" si="1"/>
        <v>0</v>
      </c>
      <c r="R12" s="2">
        <f t="shared" si="1"/>
        <v>0</v>
      </c>
    </row>
    <row r="13" spans="1:19" x14ac:dyDescent="0.35">
      <c r="A13" s="26"/>
      <c r="B13" s="1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1"/>
    </row>
    <row r="14" spans="1:19" x14ac:dyDescent="0.35">
      <c r="A14" s="26">
        <v>3211</v>
      </c>
      <c r="B14" s="10" t="s">
        <v>70</v>
      </c>
      <c r="C14" s="1">
        <v>-1040553.5</v>
      </c>
      <c r="D14" s="1">
        <v>-1058499</v>
      </c>
      <c r="E14" s="1"/>
      <c r="F14" s="1">
        <f t="shared" ref="F14:F37" si="2">SUM(G14:R14)</f>
        <v>-1000000</v>
      </c>
      <c r="G14" s="3">
        <v>0</v>
      </c>
      <c r="H14" s="3">
        <v>-14000</v>
      </c>
      <c r="I14" s="3">
        <v>-14000</v>
      </c>
      <c r="J14" s="3">
        <v>-14000</v>
      </c>
      <c r="K14" s="3">
        <v>-14000</v>
      </c>
      <c r="L14" s="3">
        <v>-14000</v>
      </c>
      <c r="M14" s="3">
        <v>-14000</v>
      </c>
      <c r="N14" s="3">
        <v>-14000</v>
      </c>
      <c r="O14" s="3">
        <v>-14000</v>
      </c>
      <c r="P14" s="3">
        <v>-14000</v>
      </c>
      <c r="Q14" s="3">
        <v>-14000</v>
      </c>
      <c r="R14" s="3">
        <v>-860000</v>
      </c>
    </row>
    <row r="15" spans="1:19" x14ac:dyDescent="0.35">
      <c r="A15" s="26">
        <v>3207</v>
      </c>
      <c r="B15" s="10" t="s">
        <v>81</v>
      </c>
      <c r="C15" s="1">
        <v>-150000</v>
      </c>
      <c r="D15" s="1"/>
      <c r="E15" s="1"/>
      <c r="F15" s="1">
        <f t="shared" si="2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x14ac:dyDescent="0.35">
      <c r="A16" s="26">
        <v>3209</v>
      </c>
      <c r="B16" s="10" t="s">
        <v>27</v>
      </c>
      <c r="C16" s="1">
        <v>-1336215</v>
      </c>
      <c r="D16" s="1">
        <v>-1248305</v>
      </c>
      <c r="E16" s="1"/>
      <c r="F16" s="1">
        <f t="shared" si="2"/>
        <v>-1500000</v>
      </c>
      <c r="G16" s="3"/>
      <c r="H16" s="3"/>
      <c r="I16" s="3"/>
      <c r="J16" s="3">
        <v>-200000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-1300000</v>
      </c>
      <c r="Q16" s="3"/>
      <c r="R16" s="3"/>
    </row>
    <row r="17" spans="1:18" x14ac:dyDescent="0.35">
      <c r="A17" s="26">
        <v>3201</v>
      </c>
      <c r="B17" s="10" t="s">
        <v>49</v>
      </c>
      <c r="C17" s="1"/>
      <c r="D17" s="1"/>
      <c r="E17" s="1"/>
      <c r="F17" s="1">
        <f t="shared" si="2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26">
        <v>3226</v>
      </c>
      <c r="B18" s="10" t="s">
        <v>71</v>
      </c>
      <c r="C18" s="1">
        <v>-56818.51</v>
      </c>
      <c r="D18" s="1">
        <v>-36749.050000000003</v>
      </c>
      <c r="E18" s="1"/>
      <c r="F18" s="1">
        <f t="shared" si="2"/>
        <v>-40000</v>
      </c>
      <c r="G18" s="3"/>
      <c r="H18" s="3">
        <v>-12500</v>
      </c>
      <c r="I18" s="3">
        <v>0</v>
      </c>
      <c r="J18" s="3">
        <v>0</v>
      </c>
      <c r="K18" s="3">
        <v>0</v>
      </c>
      <c r="L18" s="3">
        <v>-7000</v>
      </c>
      <c r="M18" s="3">
        <v>0</v>
      </c>
      <c r="N18" s="3">
        <v>0</v>
      </c>
      <c r="O18" s="3">
        <v>-10000</v>
      </c>
      <c r="P18" s="3">
        <v>-7500</v>
      </c>
      <c r="Q18" s="3">
        <v>-3000</v>
      </c>
      <c r="R18" s="3"/>
    </row>
    <row r="19" spans="1:18" x14ac:dyDescent="0.35">
      <c r="A19" s="26">
        <v>3206</v>
      </c>
      <c r="B19" s="10" t="s">
        <v>0</v>
      </c>
      <c r="C19" s="1">
        <v>-27454.46</v>
      </c>
      <c r="D19" s="1">
        <v>-49789.65</v>
      </c>
      <c r="E19" s="1"/>
      <c r="F19" s="1">
        <f t="shared" si="2"/>
        <v>-40000</v>
      </c>
      <c r="G19" s="3"/>
      <c r="H19" s="3"/>
      <c r="I19" s="3"/>
      <c r="J19" s="3"/>
      <c r="K19" s="3"/>
      <c r="L19" s="3">
        <v>-20000</v>
      </c>
      <c r="M19" s="3">
        <v>0</v>
      </c>
      <c r="N19" s="3">
        <v>0</v>
      </c>
      <c r="O19" s="3">
        <v>-20000</v>
      </c>
      <c r="P19" s="3"/>
      <c r="Q19" s="3"/>
      <c r="R19" s="3"/>
    </row>
    <row r="20" spans="1:18" x14ac:dyDescent="0.35">
      <c r="A20" s="26">
        <v>3227</v>
      </c>
      <c r="B20" s="10" t="s">
        <v>39</v>
      </c>
      <c r="C20" s="1"/>
      <c r="D20" s="1"/>
      <c r="E20" s="1"/>
      <c r="F20" s="1">
        <f t="shared" si="2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A21" s="26">
        <v>3229</v>
      </c>
      <c r="B21" s="10" t="s">
        <v>38</v>
      </c>
      <c r="C21" s="1"/>
      <c r="D21" s="1"/>
      <c r="E21" s="1"/>
      <c r="F21" s="1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A22" s="26">
        <v>3224</v>
      </c>
      <c r="B22" s="10" t="s">
        <v>65</v>
      </c>
      <c r="C22" s="1"/>
      <c r="D22" s="1"/>
      <c r="E22" s="1"/>
      <c r="F22" s="1">
        <f t="shared" si="2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35">
      <c r="A23" s="26">
        <v>3225</v>
      </c>
      <c r="B23" s="10" t="s">
        <v>4</v>
      </c>
      <c r="C23" s="1"/>
      <c r="D23" s="1"/>
      <c r="E23" s="1"/>
      <c r="F23" s="1">
        <f t="shared" si="2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35">
      <c r="A24" s="26">
        <v>3600</v>
      </c>
      <c r="B24" s="10" t="s">
        <v>48</v>
      </c>
      <c r="C24" s="1"/>
      <c r="D24" s="1"/>
      <c r="E24" s="1"/>
      <c r="F24" s="1">
        <f t="shared" si="2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35">
      <c r="A25" s="26">
        <v>3114</v>
      </c>
      <c r="B25" s="10" t="s">
        <v>15</v>
      </c>
      <c r="C25" s="1"/>
      <c r="D25" s="1"/>
      <c r="E25" s="1"/>
      <c r="F25" s="1">
        <f t="shared" si="2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35">
      <c r="A26" s="26">
        <v>3221</v>
      </c>
      <c r="B26" s="10" t="s">
        <v>82</v>
      </c>
      <c r="C26" s="1">
        <v>-220406.75</v>
      </c>
      <c r="D26" s="1">
        <v>-56146.05</v>
      </c>
      <c r="E26" s="1"/>
      <c r="F26" s="1">
        <f t="shared" si="2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35">
      <c r="A27" s="26">
        <v>3222</v>
      </c>
      <c r="B27" s="10" t="s">
        <v>89</v>
      </c>
      <c r="C27" s="1">
        <v>13726.4</v>
      </c>
      <c r="D27" s="1">
        <v>-29550.44</v>
      </c>
      <c r="E27" s="1"/>
      <c r="F27" s="1">
        <f t="shared" si="2"/>
        <v>-15000</v>
      </c>
      <c r="G27" s="3"/>
      <c r="H27" s="3"/>
      <c r="I27" s="3"/>
      <c r="J27" s="3">
        <v>-7000</v>
      </c>
      <c r="K27" s="3">
        <v>0</v>
      </c>
      <c r="L27" s="3">
        <v>0</v>
      </c>
      <c r="M27" s="3">
        <v>0</v>
      </c>
      <c r="N27" s="3">
        <v>-8000</v>
      </c>
      <c r="O27" s="3"/>
      <c r="P27" s="3"/>
      <c r="Q27" s="3"/>
      <c r="R27" s="3"/>
    </row>
    <row r="28" spans="1:18" x14ac:dyDescent="0.35">
      <c r="A28" s="26">
        <v>3212</v>
      </c>
      <c r="B28" s="10" t="s">
        <v>90</v>
      </c>
      <c r="C28" s="1">
        <v>-78.599999999999994</v>
      </c>
      <c r="D28" s="1"/>
      <c r="E28" s="1"/>
      <c r="F28" s="1">
        <f t="shared" si="2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35">
      <c r="A29" s="26">
        <v>3213</v>
      </c>
      <c r="B29" s="10" t="s">
        <v>92</v>
      </c>
      <c r="C29" s="1"/>
      <c r="D29" s="1"/>
      <c r="E29" s="1"/>
      <c r="F29" s="1">
        <f t="shared" si="2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35">
      <c r="A30" s="26">
        <v>3210</v>
      </c>
      <c r="B30" s="10" t="s">
        <v>93</v>
      </c>
      <c r="C30" s="1">
        <v>-162328</v>
      </c>
      <c r="D30" s="1">
        <v>-329729</v>
      </c>
      <c r="E30" s="1"/>
      <c r="F30" s="1">
        <f t="shared" si="2"/>
        <v>-300000</v>
      </c>
      <c r="G30" s="3"/>
      <c r="H30" s="3"/>
      <c r="I30" s="3">
        <v>-12000</v>
      </c>
      <c r="J30" s="3">
        <v>-65000</v>
      </c>
      <c r="K30" s="3">
        <v>-38000</v>
      </c>
      <c r="L30" s="3">
        <v>-142000</v>
      </c>
      <c r="M30" s="3">
        <v>-12000</v>
      </c>
      <c r="N30" s="3">
        <v>-22000</v>
      </c>
      <c r="O30" s="3">
        <v>-9000</v>
      </c>
      <c r="P30" s="3"/>
      <c r="Q30" s="3"/>
      <c r="R30" s="3"/>
    </row>
    <row r="31" spans="1:18" x14ac:dyDescent="0.35">
      <c r="A31" s="26">
        <v>3215</v>
      </c>
      <c r="B31" s="10" t="s">
        <v>78</v>
      </c>
      <c r="C31" s="1"/>
      <c r="D31" s="1">
        <v>-370699.42</v>
      </c>
      <c r="E31" s="1"/>
      <c r="F31" s="1">
        <f t="shared" si="2"/>
        <v>-300000</v>
      </c>
      <c r="G31" s="3">
        <v>-68000</v>
      </c>
      <c r="H31" s="3">
        <v>-25000</v>
      </c>
      <c r="I31" s="3">
        <v>-75000</v>
      </c>
      <c r="J31" s="3">
        <v>-7000</v>
      </c>
      <c r="K31" s="3">
        <v>-5000</v>
      </c>
      <c r="L31" s="3">
        <v>0</v>
      </c>
      <c r="M31" s="3">
        <v>0</v>
      </c>
      <c r="N31" s="3">
        <v>-80000</v>
      </c>
      <c r="O31" s="3">
        <v>-40000</v>
      </c>
      <c r="P31" s="3"/>
      <c r="Q31" s="3"/>
      <c r="R31" s="3"/>
    </row>
    <row r="32" spans="1:18" x14ac:dyDescent="0.35">
      <c r="A32" s="26">
        <v>3223</v>
      </c>
      <c r="B32" s="10" t="s">
        <v>22</v>
      </c>
      <c r="C32" s="1">
        <v>0</v>
      </c>
      <c r="D32" s="1">
        <v>-253246.25</v>
      </c>
      <c r="E32" s="1"/>
      <c r="F32" s="1">
        <f t="shared" si="2"/>
        <v>-300000</v>
      </c>
      <c r="G32" s="3">
        <v>-30000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-150000</v>
      </c>
      <c r="R32" s="3">
        <v>-120000</v>
      </c>
    </row>
    <row r="33" spans="1:18" x14ac:dyDescent="0.35">
      <c r="A33" s="26">
        <v>3950</v>
      </c>
      <c r="B33" s="10" t="s">
        <v>58</v>
      </c>
      <c r="C33" s="1">
        <v>-113715</v>
      </c>
      <c r="D33" s="1"/>
      <c r="E33" s="1"/>
      <c r="F33" s="1">
        <f t="shared" si="2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35">
      <c r="A34" s="26">
        <v>3203</v>
      </c>
      <c r="B34" s="10" t="s">
        <v>31</v>
      </c>
      <c r="C34" s="1">
        <v>-153000</v>
      </c>
      <c r="D34" s="1">
        <v>-231367</v>
      </c>
      <c r="E34" s="1"/>
      <c r="F34" s="1">
        <f t="shared" si="2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35">
      <c r="A35" s="26">
        <v>3231</v>
      </c>
      <c r="B35" s="10" t="s">
        <v>20</v>
      </c>
      <c r="C35" s="1"/>
      <c r="D35" s="1"/>
      <c r="E35" s="1"/>
      <c r="F35" s="1">
        <f t="shared" si="2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35">
      <c r="A36" s="26">
        <v>3228</v>
      </c>
      <c r="B36" s="10" t="s">
        <v>88</v>
      </c>
      <c r="C36" s="1"/>
      <c r="D36" s="1"/>
      <c r="E36" s="1"/>
      <c r="F36" s="1">
        <f t="shared" si="2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35">
      <c r="A37" s="26">
        <v>3990</v>
      </c>
      <c r="B37" s="10" t="s">
        <v>23</v>
      </c>
      <c r="C37" s="1"/>
      <c r="D37" s="1"/>
      <c r="E37" s="1"/>
      <c r="F37" s="1">
        <f t="shared" si="2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35">
      <c r="A38" s="26"/>
      <c r="B38" s="12" t="s">
        <v>24</v>
      </c>
      <c r="C38" s="2">
        <f t="shared" ref="C38:R38" si="3">SUM(C14:C37)</f>
        <v>-3246843.42</v>
      </c>
      <c r="D38" s="2">
        <f t="shared" si="3"/>
        <v>-3664080.8599999994</v>
      </c>
      <c r="E38" s="2">
        <f t="shared" si="3"/>
        <v>0</v>
      </c>
      <c r="F38" s="2">
        <f t="shared" si="3"/>
        <v>-3495000</v>
      </c>
      <c r="G38" s="2">
        <f t="shared" si="3"/>
        <v>-98000</v>
      </c>
      <c r="H38" s="2">
        <f t="shared" si="3"/>
        <v>-51500</v>
      </c>
      <c r="I38" s="2">
        <f t="shared" si="3"/>
        <v>-101000</v>
      </c>
      <c r="J38" s="2">
        <f t="shared" si="3"/>
        <v>-293000</v>
      </c>
      <c r="K38" s="2">
        <f t="shared" si="3"/>
        <v>-57000</v>
      </c>
      <c r="L38" s="2">
        <f t="shared" si="3"/>
        <v>-183000</v>
      </c>
      <c r="M38" s="2">
        <f t="shared" si="3"/>
        <v>-26000</v>
      </c>
      <c r="N38" s="2">
        <f t="shared" si="3"/>
        <v>-124000</v>
      </c>
      <c r="O38" s="2">
        <f t="shared" si="3"/>
        <v>-93000</v>
      </c>
      <c r="P38" s="2">
        <f t="shared" si="3"/>
        <v>-1321500</v>
      </c>
      <c r="Q38" s="2">
        <f t="shared" si="3"/>
        <v>-167000</v>
      </c>
      <c r="R38" s="2">
        <f t="shared" si="3"/>
        <v>-980000</v>
      </c>
    </row>
    <row r="39" spans="1:18" s="16" customFormat="1" x14ac:dyDescent="0.35">
      <c r="A39" s="26"/>
      <c r="B39" s="15" t="s">
        <v>45</v>
      </c>
      <c r="C39" s="5">
        <f t="shared" ref="C39:E39" si="4">+C12+C38</f>
        <v>-3239843.42</v>
      </c>
      <c r="D39" s="5">
        <f t="shared" si="4"/>
        <v>-3618080.8599999994</v>
      </c>
      <c r="E39" s="5">
        <f t="shared" si="4"/>
        <v>0</v>
      </c>
      <c r="F39" s="5">
        <f t="shared" ref="F39:R39" si="5">+F38+F12</f>
        <v>-3495000</v>
      </c>
      <c r="G39" s="5">
        <f t="shared" si="5"/>
        <v>-98000</v>
      </c>
      <c r="H39" s="5">
        <f t="shared" si="5"/>
        <v>-51500</v>
      </c>
      <c r="I39" s="5">
        <f t="shared" si="5"/>
        <v>-101000</v>
      </c>
      <c r="J39" s="5">
        <f t="shared" si="5"/>
        <v>-293000</v>
      </c>
      <c r="K39" s="5">
        <f t="shared" si="5"/>
        <v>-57000</v>
      </c>
      <c r="L39" s="5">
        <f t="shared" si="5"/>
        <v>-183000</v>
      </c>
      <c r="M39" s="5">
        <f t="shared" si="5"/>
        <v>-26000</v>
      </c>
      <c r="N39" s="5">
        <f t="shared" si="5"/>
        <v>-124000</v>
      </c>
      <c r="O39" s="5">
        <f t="shared" si="5"/>
        <v>-93000</v>
      </c>
      <c r="P39" s="5">
        <f t="shared" si="5"/>
        <v>-1321500</v>
      </c>
      <c r="Q39" s="5">
        <f t="shared" si="5"/>
        <v>-167000</v>
      </c>
      <c r="R39" s="5">
        <f t="shared" si="5"/>
        <v>-980000</v>
      </c>
    </row>
    <row r="40" spans="1:18" s="16" customFormat="1" x14ac:dyDescent="0.35">
      <c r="A40" s="26"/>
      <c r="B40" s="18" t="s">
        <v>16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35">
      <c r="A41" s="26">
        <v>4018</v>
      </c>
      <c r="B41" s="10" t="s">
        <v>50</v>
      </c>
      <c r="C41" s="1">
        <v>88950</v>
      </c>
      <c r="D41" s="1">
        <v>115300</v>
      </c>
      <c r="E41" s="1"/>
      <c r="F41" s="1">
        <f t="shared" ref="F41:F65" si="6">SUM(G41:R41)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35">
      <c r="A42" s="26">
        <v>4019</v>
      </c>
      <c r="B42" s="10" t="s">
        <v>51</v>
      </c>
      <c r="C42" s="1">
        <v>40023</v>
      </c>
      <c r="D42" s="1">
        <v>11526</v>
      </c>
      <c r="E42" s="1"/>
      <c r="F42" s="1">
        <f t="shared" si="6"/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5">
      <c r="A43" s="26">
        <v>4020</v>
      </c>
      <c r="B43" s="10" t="s">
        <v>40</v>
      </c>
      <c r="C43" s="1"/>
      <c r="D43" s="1"/>
      <c r="E43" s="1"/>
      <c r="F43" s="1">
        <f t="shared" si="6"/>
        <v>120000</v>
      </c>
      <c r="G43" s="3">
        <v>17000</v>
      </c>
      <c r="H43" s="3">
        <v>21000</v>
      </c>
      <c r="I43" s="3">
        <v>0</v>
      </c>
      <c r="J43" s="3">
        <v>12000</v>
      </c>
      <c r="K43" s="3">
        <v>0</v>
      </c>
      <c r="L43" s="3">
        <v>0</v>
      </c>
      <c r="M43" s="3">
        <v>0</v>
      </c>
      <c r="N43" s="3">
        <v>70000</v>
      </c>
      <c r="O43" s="3"/>
      <c r="P43" s="3"/>
      <c r="Q43" s="3"/>
      <c r="R43" s="3"/>
    </row>
    <row r="44" spans="1:18" x14ac:dyDescent="0.35">
      <c r="A44" s="26">
        <v>4024</v>
      </c>
      <c r="B44" s="10" t="s">
        <v>75</v>
      </c>
      <c r="C44" s="1">
        <v>8406.7800000000007</v>
      </c>
      <c r="D44" s="1"/>
      <c r="E44" s="1"/>
      <c r="F44" s="1">
        <f t="shared" si="6"/>
        <v>10000</v>
      </c>
      <c r="G44" s="3">
        <v>10000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/>
      <c r="P44" s="3"/>
      <c r="Q44" s="3"/>
      <c r="R44" s="3"/>
    </row>
    <row r="45" spans="1:18" x14ac:dyDescent="0.35">
      <c r="A45" s="26">
        <v>4026</v>
      </c>
      <c r="B45" s="10" t="s">
        <v>62</v>
      </c>
      <c r="C45" s="1">
        <v>84250</v>
      </c>
      <c r="D45" s="1">
        <v>96745</v>
      </c>
      <c r="E45" s="1"/>
      <c r="F45" s="1">
        <f t="shared" si="6"/>
        <v>90000</v>
      </c>
      <c r="G45" s="3">
        <v>17000</v>
      </c>
      <c r="H45" s="3">
        <v>3000</v>
      </c>
      <c r="I45" s="3">
        <v>5000</v>
      </c>
      <c r="J45" s="3">
        <v>55000</v>
      </c>
      <c r="K45" s="3">
        <v>1000</v>
      </c>
      <c r="L45" s="3">
        <v>0</v>
      </c>
      <c r="M45" s="3">
        <v>3000</v>
      </c>
      <c r="N45" s="3">
        <v>6000</v>
      </c>
      <c r="O45" s="3"/>
      <c r="P45" s="3"/>
      <c r="Q45" s="3"/>
      <c r="R45" s="3"/>
    </row>
    <row r="46" spans="1:18" x14ac:dyDescent="0.35">
      <c r="A46" s="26">
        <v>4027</v>
      </c>
      <c r="B46" s="10" t="s">
        <v>17</v>
      </c>
      <c r="C46" s="1">
        <v>294387.14</v>
      </c>
      <c r="D46" s="1">
        <v>239265.58</v>
      </c>
      <c r="E46" s="1"/>
      <c r="F46" s="1">
        <f t="shared" si="6"/>
        <v>150000</v>
      </c>
      <c r="G46" s="3">
        <v>4000</v>
      </c>
      <c r="H46" s="3">
        <v>25000</v>
      </c>
      <c r="I46" s="3">
        <v>25000</v>
      </c>
      <c r="J46" s="3">
        <v>20000</v>
      </c>
      <c r="K46" s="3">
        <v>50000</v>
      </c>
      <c r="L46" s="3">
        <v>6000</v>
      </c>
      <c r="M46" s="3">
        <v>10000</v>
      </c>
      <c r="N46" s="3">
        <v>10000</v>
      </c>
      <c r="O46" s="3"/>
      <c r="P46" s="3"/>
      <c r="Q46" s="3"/>
      <c r="R46" s="3"/>
    </row>
    <row r="47" spans="1:18" x14ac:dyDescent="0.35">
      <c r="A47" s="26">
        <v>4030</v>
      </c>
      <c r="B47" s="23" t="s">
        <v>46</v>
      </c>
      <c r="C47" s="1"/>
      <c r="D47" s="1"/>
      <c r="E47" s="1"/>
      <c r="F47" s="1">
        <f t="shared" si="6"/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35">
      <c r="A48" s="26">
        <v>4035</v>
      </c>
      <c r="B48" s="23" t="s">
        <v>13</v>
      </c>
      <c r="C48" s="1"/>
      <c r="D48" s="1"/>
      <c r="E48" s="1"/>
      <c r="F48" s="1">
        <f t="shared" si="6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35">
      <c r="A49" s="26">
        <v>4036</v>
      </c>
      <c r="B49" s="23" t="s">
        <v>54</v>
      </c>
      <c r="C49" s="1"/>
      <c r="D49" s="1"/>
      <c r="E49" s="1"/>
      <c r="F49" s="1">
        <f t="shared" si="6"/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35">
      <c r="A50" s="26">
        <v>4037</v>
      </c>
      <c r="B50" s="23" t="s">
        <v>66</v>
      </c>
      <c r="C50" s="1"/>
      <c r="D50" s="1"/>
      <c r="E50" s="1"/>
      <c r="F50" s="1">
        <f t="shared" si="6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35">
      <c r="A51" s="26">
        <v>4038</v>
      </c>
      <c r="B51" s="23" t="s">
        <v>5</v>
      </c>
      <c r="C51" s="1"/>
      <c r="D51" s="1"/>
      <c r="E51" s="1"/>
      <c r="F51" s="1">
        <f t="shared" si="6"/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35">
      <c r="A52" s="26">
        <v>4039</v>
      </c>
      <c r="B52" s="23" t="s">
        <v>41</v>
      </c>
      <c r="C52" s="1"/>
      <c r="D52" s="1"/>
      <c r="E52" s="1"/>
      <c r="F52" s="1">
        <f t="shared" si="6"/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35">
      <c r="A53" s="26">
        <v>4040</v>
      </c>
      <c r="B53" s="23" t="s">
        <v>1</v>
      </c>
      <c r="C53" s="1"/>
      <c r="D53" s="1"/>
      <c r="E53" s="1"/>
      <c r="F53" s="1">
        <f t="shared" si="6"/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26">
        <v>4033</v>
      </c>
      <c r="B54" s="10" t="s">
        <v>3</v>
      </c>
      <c r="C54" s="1">
        <v>117990.46</v>
      </c>
      <c r="D54" s="1">
        <v>130899.96</v>
      </c>
      <c r="E54" s="1"/>
      <c r="F54" s="1">
        <f t="shared" si="6"/>
        <v>150000</v>
      </c>
      <c r="G54" s="3"/>
      <c r="H54" s="3">
        <v>10000</v>
      </c>
      <c r="I54" s="3">
        <v>10000</v>
      </c>
      <c r="J54" s="3">
        <v>12000</v>
      </c>
      <c r="K54" s="3">
        <v>20000</v>
      </c>
      <c r="L54" s="3">
        <v>25000</v>
      </c>
      <c r="M54" s="3">
        <v>3000</v>
      </c>
      <c r="N54" s="3">
        <v>13000</v>
      </c>
      <c r="O54" s="3">
        <v>25000</v>
      </c>
      <c r="P54" s="3">
        <v>15000</v>
      </c>
      <c r="Q54" s="3">
        <v>8000</v>
      </c>
      <c r="R54" s="3">
        <v>9000</v>
      </c>
    </row>
    <row r="55" spans="1:18" x14ac:dyDescent="0.35">
      <c r="A55" s="26">
        <v>4022</v>
      </c>
      <c r="B55" s="10" t="s">
        <v>34</v>
      </c>
      <c r="C55" s="1">
        <v>36324</v>
      </c>
      <c r="D55" s="1">
        <v>-589</v>
      </c>
      <c r="E55" s="1"/>
      <c r="F55" s="1">
        <f t="shared" si="6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35">
      <c r="A56" s="26">
        <v>4023</v>
      </c>
      <c r="B56" s="10" t="s">
        <v>59</v>
      </c>
      <c r="C56" s="1"/>
      <c r="D56" s="1">
        <v>225000</v>
      </c>
      <c r="E56" s="1"/>
      <c r="F56" s="1">
        <f t="shared" si="6"/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35">
      <c r="A57" s="26">
        <v>4031</v>
      </c>
      <c r="B57" s="10" t="s">
        <v>85</v>
      </c>
      <c r="C57" s="1">
        <v>-32201.200000000001</v>
      </c>
      <c r="D57" s="1">
        <v>4243</v>
      </c>
      <c r="E57" s="1"/>
      <c r="F57" s="1">
        <f t="shared" si="6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35">
      <c r="A58" s="26">
        <v>4229</v>
      </c>
      <c r="B58" s="10" t="s">
        <v>38</v>
      </c>
      <c r="C58" s="1"/>
      <c r="D58" s="1"/>
      <c r="E58" s="1"/>
      <c r="F58" s="1">
        <f t="shared" si="6"/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35">
      <c r="A59" s="26">
        <v>4228</v>
      </c>
      <c r="B59" s="10" t="s">
        <v>42</v>
      </c>
      <c r="C59" s="1"/>
      <c r="D59" s="1"/>
      <c r="E59" s="1"/>
      <c r="F59" s="1">
        <f t="shared" si="6"/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35">
      <c r="A60" s="26">
        <v>4043</v>
      </c>
      <c r="B60" s="10" t="s">
        <v>52</v>
      </c>
      <c r="C60" s="1"/>
      <c r="D60" s="1"/>
      <c r="E60" s="1"/>
      <c r="F60" s="1">
        <f t="shared" si="6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35">
      <c r="A61" s="26">
        <v>4045</v>
      </c>
      <c r="B61" s="10" t="s">
        <v>86</v>
      </c>
      <c r="C61" s="1">
        <v>357100</v>
      </c>
      <c r="D61" s="1">
        <v>193700</v>
      </c>
      <c r="E61" s="1"/>
      <c r="F61" s="1">
        <f t="shared" si="6"/>
        <v>300000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300000</v>
      </c>
    </row>
    <row r="62" spans="1:18" x14ac:dyDescent="0.35">
      <c r="A62" s="26">
        <v>4032</v>
      </c>
      <c r="B62" s="10" t="s">
        <v>83</v>
      </c>
      <c r="C62" s="1">
        <v>229000</v>
      </c>
      <c r="D62" s="1">
        <v>-1645.4</v>
      </c>
      <c r="E62" s="1"/>
      <c r="F62" s="1">
        <f t="shared" si="6"/>
        <v>150000</v>
      </c>
      <c r="G62" s="3">
        <v>12500</v>
      </c>
      <c r="H62" s="3">
        <v>12500</v>
      </c>
      <c r="I62" s="3">
        <v>12500</v>
      </c>
      <c r="J62" s="3">
        <v>12500</v>
      </c>
      <c r="K62" s="3">
        <v>12500</v>
      </c>
      <c r="L62" s="3">
        <v>12500</v>
      </c>
      <c r="M62" s="3">
        <v>12500</v>
      </c>
      <c r="N62" s="3">
        <v>12500</v>
      </c>
      <c r="O62" s="3">
        <v>12500</v>
      </c>
      <c r="P62" s="3">
        <v>12500</v>
      </c>
      <c r="Q62" s="3">
        <v>12500</v>
      </c>
      <c r="R62" s="3">
        <v>12500</v>
      </c>
    </row>
    <row r="63" spans="1:18" x14ac:dyDescent="0.35">
      <c r="A63" s="26">
        <v>4210</v>
      </c>
      <c r="B63" s="10" t="s">
        <v>94</v>
      </c>
      <c r="C63" s="1">
        <v>220493.25</v>
      </c>
      <c r="D63" s="1">
        <v>23616.97</v>
      </c>
      <c r="E63" s="1"/>
      <c r="F63" s="1">
        <f t="shared" si="6"/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35">
      <c r="A64" s="26">
        <v>4215</v>
      </c>
      <c r="B64" s="10" t="s">
        <v>78</v>
      </c>
      <c r="C64" s="1">
        <v>272700</v>
      </c>
      <c r="D64" s="1">
        <v>38417.800000000003</v>
      </c>
      <c r="E64" s="1"/>
      <c r="F64" s="1">
        <f t="shared" si="6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9" x14ac:dyDescent="0.35">
      <c r="A65" s="26">
        <v>4050</v>
      </c>
      <c r="B65" s="10" t="s">
        <v>57</v>
      </c>
      <c r="C65" s="1"/>
      <c r="D65" s="1"/>
      <c r="E65" s="1"/>
      <c r="F65" s="1">
        <f t="shared" si="6"/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9" x14ac:dyDescent="0.35">
      <c r="A66" s="26"/>
      <c r="B66" s="12" t="s">
        <v>60</v>
      </c>
      <c r="C66" s="2">
        <f t="shared" ref="C66:R66" si="7">SUM(C41:C65)</f>
        <v>1717423.4300000002</v>
      </c>
      <c r="D66" s="2">
        <f t="shared" si="7"/>
        <v>1076479.9099999999</v>
      </c>
      <c r="E66" s="2">
        <f t="shared" si="7"/>
        <v>0</v>
      </c>
      <c r="F66" s="2">
        <f t="shared" si="7"/>
        <v>970000</v>
      </c>
      <c r="G66" s="2">
        <f t="shared" si="7"/>
        <v>60500</v>
      </c>
      <c r="H66" s="2">
        <f t="shared" si="7"/>
        <v>71500</v>
      </c>
      <c r="I66" s="2">
        <f t="shared" si="7"/>
        <v>52500</v>
      </c>
      <c r="J66" s="2">
        <f t="shared" si="7"/>
        <v>111500</v>
      </c>
      <c r="K66" s="2">
        <f t="shared" si="7"/>
        <v>83500</v>
      </c>
      <c r="L66" s="2">
        <f t="shared" si="7"/>
        <v>43500</v>
      </c>
      <c r="M66" s="2">
        <f t="shared" si="7"/>
        <v>28500</v>
      </c>
      <c r="N66" s="2">
        <f t="shared" si="7"/>
        <v>111500</v>
      </c>
      <c r="O66" s="2">
        <f t="shared" si="7"/>
        <v>37500</v>
      </c>
      <c r="P66" s="2">
        <f t="shared" si="7"/>
        <v>27500</v>
      </c>
      <c r="Q66" s="2">
        <f t="shared" si="7"/>
        <v>20500</v>
      </c>
      <c r="R66" s="2">
        <f t="shared" si="7"/>
        <v>321500</v>
      </c>
      <c r="S66" s="11"/>
    </row>
    <row r="67" spans="1:19" x14ac:dyDescent="0.35">
      <c r="A67" s="26"/>
      <c r="B67" s="1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9" x14ac:dyDescent="0.35">
      <c r="A68" s="26">
        <v>5000</v>
      </c>
      <c r="B68" s="10" t="s">
        <v>72</v>
      </c>
      <c r="C68" s="1">
        <v>933260.66</v>
      </c>
      <c r="D68" s="1">
        <v>1732387.47</v>
      </c>
      <c r="E68" s="1"/>
      <c r="F68" s="1">
        <f t="shared" ref="F68:F80" si="8">SUM(G68:R68)</f>
        <v>1800000</v>
      </c>
      <c r="G68" s="3">
        <v>150000</v>
      </c>
      <c r="H68" s="3">
        <v>150000</v>
      </c>
      <c r="I68" s="3">
        <v>150000</v>
      </c>
      <c r="J68" s="3">
        <v>150000</v>
      </c>
      <c r="K68" s="3">
        <v>150000</v>
      </c>
      <c r="L68" s="3">
        <v>150000</v>
      </c>
      <c r="M68" s="3">
        <v>150000</v>
      </c>
      <c r="N68" s="3">
        <v>150000</v>
      </c>
      <c r="O68" s="3">
        <v>150000</v>
      </c>
      <c r="P68" s="3">
        <v>150000</v>
      </c>
      <c r="Q68" s="3">
        <v>150000</v>
      </c>
      <c r="R68" s="3">
        <v>150000</v>
      </c>
    </row>
    <row r="69" spans="1:19" x14ac:dyDescent="0.35">
      <c r="A69" s="26">
        <v>5001</v>
      </c>
      <c r="B69" s="10" t="s">
        <v>9</v>
      </c>
      <c r="C69" s="1">
        <v>43400</v>
      </c>
      <c r="D69" s="1">
        <v>10800</v>
      </c>
      <c r="E69" s="1"/>
      <c r="F69" s="1">
        <f t="shared" si="8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9" x14ac:dyDescent="0.35">
      <c r="A70" s="26">
        <v>5002</v>
      </c>
      <c r="B70" s="10" t="s">
        <v>43</v>
      </c>
      <c r="C70" s="1"/>
      <c r="D70" s="1"/>
      <c r="E70" s="1"/>
      <c r="F70" s="1">
        <f t="shared" si="8"/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9" x14ac:dyDescent="0.35">
      <c r="A71" s="26">
        <v>5003</v>
      </c>
      <c r="B71" s="10" t="s">
        <v>68</v>
      </c>
      <c r="C71" s="1">
        <v>0</v>
      </c>
      <c r="D71" s="1"/>
      <c r="E71" s="1"/>
      <c r="F71" s="1">
        <f t="shared" si="8"/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9" x14ac:dyDescent="0.35">
      <c r="A72" s="26">
        <v>5040</v>
      </c>
      <c r="B72" s="10" t="s">
        <v>79</v>
      </c>
      <c r="C72" s="1">
        <v>111991.28</v>
      </c>
      <c r="D72" s="1">
        <v>207886.5</v>
      </c>
      <c r="E72" s="1"/>
      <c r="F72" s="1">
        <f t="shared" si="8"/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9" x14ac:dyDescent="0.35">
      <c r="A73" s="26">
        <v>5090</v>
      </c>
      <c r="B73" s="10" t="s">
        <v>18</v>
      </c>
      <c r="C73" s="1">
        <v>-136361</v>
      </c>
      <c r="D73" s="1">
        <v>-21688.22</v>
      </c>
      <c r="E73" s="1"/>
      <c r="F73" s="1">
        <f t="shared" si="8"/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9" x14ac:dyDescent="0.35">
      <c r="A74" s="26">
        <v>5400</v>
      </c>
      <c r="B74" s="10" t="s">
        <v>19</v>
      </c>
      <c r="C74" s="1">
        <v>183303.88</v>
      </c>
      <c r="D74" s="1">
        <v>249427.32</v>
      </c>
      <c r="E74" s="1"/>
      <c r="F74" s="1">
        <f t="shared" si="8"/>
        <v>200000</v>
      </c>
      <c r="G74" s="3">
        <v>16667</v>
      </c>
      <c r="H74" s="3">
        <v>16667</v>
      </c>
      <c r="I74" s="3">
        <v>16667</v>
      </c>
      <c r="J74" s="3">
        <v>16663</v>
      </c>
      <c r="K74" s="3">
        <v>16667</v>
      </c>
      <c r="L74" s="3">
        <v>16667</v>
      </c>
      <c r="M74" s="3">
        <v>16667</v>
      </c>
      <c r="N74" s="3">
        <v>16667</v>
      </c>
      <c r="O74" s="3">
        <v>16667</v>
      </c>
      <c r="P74" s="3">
        <v>16667</v>
      </c>
      <c r="Q74" s="3">
        <v>16667</v>
      </c>
      <c r="R74" s="3">
        <v>16667</v>
      </c>
    </row>
    <row r="75" spans="1:19" x14ac:dyDescent="0.35">
      <c r="A75" s="26">
        <v>5410</v>
      </c>
      <c r="B75" s="10" t="s">
        <v>91</v>
      </c>
      <c r="C75" s="1">
        <v>15790.73</v>
      </c>
      <c r="D75" s="1">
        <v>29312.17</v>
      </c>
      <c r="E75" s="1"/>
      <c r="F75" s="1">
        <f t="shared" si="8"/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1"/>
    </row>
    <row r="76" spans="1:19" x14ac:dyDescent="0.35">
      <c r="A76" s="26">
        <v>5980</v>
      </c>
      <c r="B76" s="10" t="s">
        <v>87</v>
      </c>
      <c r="C76" s="1">
        <v>106210.36</v>
      </c>
      <c r="D76" s="1">
        <v>8415</v>
      </c>
      <c r="E76" s="1"/>
      <c r="F76" s="1">
        <f t="shared" si="8"/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1"/>
    </row>
    <row r="77" spans="1:19" x14ac:dyDescent="0.35">
      <c r="A77" s="26">
        <v>5750</v>
      </c>
      <c r="B77" s="10" t="s">
        <v>47</v>
      </c>
      <c r="C77" s="1">
        <v>78725</v>
      </c>
      <c r="D77" s="1">
        <v>173345.28</v>
      </c>
      <c r="E77" s="1"/>
      <c r="F77" s="1">
        <f t="shared" si="8"/>
        <v>50000</v>
      </c>
      <c r="G77" s="3">
        <v>15000</v>
      </c>
      <c r="H77" s="3">
        <v>0</v>
      </c>
      <c r="I77" s="3">
        <v>15000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10000</v>
      </c>
      <c r="P77" s="3">
        <v>10000</v>
      </c>
      <c r="Q77" s="3"/>
      <c r="R77" s="3"/>
    </row>
    <row r="78" spans="1:19" x14ac:dyDescent="0.35">
      <c r="A78" s="26">
        <v>5910</v>
      </c>
      <c r="B78" s="10" t="s">
        <v>11</v>
      </c>
      <c r="C78" s="1"/>
      <c r="D78" s="1"/>
      <c r="E78" s="1"/>
      <c r="F78" s="1">
        <f t="shared" si="8"/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9" x14ac:dyDescent="0.35">
      <c r="A79" s="26">
        <v>5940</v>
      </c>
      <c r="B79" s="10" t="s">
        <v>6</v>
      </c>
      <c r="C79" s="1"/>
      <c r="D79" s="1">
        <v>132</v>
      </c>
      <c r="E79" s="1"/>
      <c r="F79" s="1">
        <f t="shared" si="8"/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9" x14ac:dyDescent="0.35">
      <c r="A80" s="26">
        <v>5450</v>
      </c>
      <c r="B80" s="10" t="s">
        <v>35</v>
      </c>
      <c r="C80" s="1">
        <v>66566</v>
      </c>
      <c r="D80" s="1"/>
      <c r="E80" s="1"/>
      <c r="F80" s="1">
        <f t="shared" si="8"/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9" x14ac:dyDescent="0.35">
      <c r="A81" s="26"/>
      <c r="B81" s="12" t="s">
        <v>80</v>
      </c>
      <c r="C81" s="2">
        <f t="shared" ref="C81:R81" si="9">SUM(C68:C80)</f>
        <v>1402886.91</v>
      </c>
      <c r="D81" s="2">
        <f t="shared" si="9"/>
        <v>2390017.5199999996</v>
      </c>
      <c r="E81" s="2">
        <f t="shared" si="9"/>
        <v>0</v>
      </c>
      <c r="F81" s="2">
        <f t="shared" si="9"/>
        <v>2050000</v>
      </c>
      <c r="G81" s="2">
        <f t="shared" si="9"/>
        <v>181667</v>
      </c>
      <c r="H81" s="2">
        <f t="shared" si="9"/>
        <v>166667</v>
      </c>
      <c r="I81" s="2">
        <f t="shared" si="9"/>
        <v>181667</v>
      </c>
      <c r="J81" s="2">
        <f t="shared" si="9"/>
        <v>166663</v>
      </c>
      <c r="K81" s="2">
        <f t="shared" si="9"/>
        <v>166667</v>
      </c>
      <c r="L81" s="2">
        <f t="shared" si="9"/>
        <v>166667</v>
      </c>
      <c r="M81" s="2">
        <f t="shared" si="9"/>
        <v>166667</v>
      </c>
      <c r="N81" s="2">
        <f t="shared" si="9"/>
        <v>166667</v>
      </c>
      <c r="O81" s="2">
        <f t="shared" si="9"/>
        <v>176667</v>
      </c>
      <c r="P81" s="2">
        <f t="shared" si="9"/>
        <v>176667</v>
      </c>
      <c r="Q81" s="2">
        <f t="shared" si="9"/>
        <v>166667</v>
      </c>
      <c r="R81" s="2">
        <f t="shared" si="9"/>
        <v>166667</v>
      </c>
    </row>
    <row r="82" spans="1:19" x14ac:dyDescent="0.35">
      <c r="A82" s="26"/>
      <c r="B82" s="1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9" x14ac:dyDescent="0.35">
      <c r="A83" s="26">
        <v>6300</v>
      </c>
      <c r="B83" s="10" t="s">
        <v>28</v>
      </c>
      <c r="C83" s="1">
        <v>74155</v>
      </c>
      <c r="D83" s="1">
        <v>137178</v>
      </c>
      <c r="E83" s="1"/>
      <c r="F83" s="1">
        <f t="shared" ref="F83:F95" si="10">SUM(G83:R83)</f>
        <v>80000</v>
      </c>
      <c r="G83" s="3">
        <v>40000</v>
      </c>
      <c r="H83" s="3">
        <v>0</v>
      </c>
      <c r="I83" s="3">
        <v>10000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30000</v>
      </c>
      <c r="P83" s="3">
        <v>0</v>
      </c>
      <c r="Q83" s="3">
        <v>0</v>
      </c>
      <c r="R83" s="3"/>
    </row>
    <row r="84" spans="1:19" x14ac:dyDescent="0.35">
      <c r="A84" s="26">
        <v>6800</v>
      </c>
      <c r="B84" s="10" t="s">
        <v>63</v>
      </c>
      <c r="C84" s="1"/>
      <c r="D84" s="1"/>
      <c r="E84" s="1"/>
      <c r="F84" s="1">
        <f t="shared" si="10"/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/>
    </row>
    <row r="85" spans="1:19" x14ac:dyDescent="0.35">
      <c r="A85" s="26">
        <v>7100</v>
      </c>
      <c r="B85" s="10" t="s">
        <v>61</v>
      </c>
      <c r="C85" s="1">
        <v>1671</v>
      </c>
      <c r="D85" s="1"/>
      <c r="E85" s="1"/>
      <c r="F85" s="1">
        <f t="shared" si="10"/>
        <v>5000</v>
      </c>
      <c r="G85" s="3">
        <v>0</v>
      </c>
      <c r="H85" s="3">
        <v>0</v>
      </c>
      <c r="I85" s="3">
        <v>0</v>
      </c>
      <c r="J85" s="3">
        <v>0</v>
      </c>
      <c r="K85" s="3">
        <v>5000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/>
      <c r="S85" s="11"/>
    </row>
    <row r="86" spans="1:19" x14ac:dyDescent="0.35">
      <c r="A86" s="26">
        <v>7110</v>
      </c>
      <c r="B86" s="10" t="s">
        <v>12</v>
      </c>
      <c r="C86" s="1"/>
      <c r="D86" s="1">
        <v>4765.8</v>
      </c>
      <c r="E86" s="1"/>
      <c r="F86" s="1">
        <f t="shared" si="10"/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/>
      <c r="S86" s="11"/>
    </row>
    <row r="87" spans="1:19" x14ac:dyDescent="0.35">
      <c r="A87" s="26">
        <v>7200</v>
      </c>
      <c r="B87" s="10" t="s">
        <v>64</v>
      </c>
      <c r="C87" s="1">
        <v>757296</v>
      </c>
      <c r="D87" s="1">
        <v>384653</v>
      </c>
      <c r="E87" s="1"/>
      <c r="F87" s="1">
        <f t="shared" si="10"/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/>
      <c r="S87" s="11"/>
    </row>
    <row r="88" spans="1:19" x14ac:dyDescent="0.35">
      <c r="A88" s="26">
        <v>7350</v>
      </c>
      <c r="B88" s="10" t="s">
        <v>53</v>
      </c>
      <c r="C88" s="1">
        <v>10215</v>
      </c>
      <c r="D88" s="1">
        <v>11825.27</v>
      </c>
      <c r="E88" s="1"/>
      <c r="F88" s="1">
        <f t="shared" si="10"/>
        <v>5000</v>
      </c>
      <c r="G88" s="3">
        <v>500</v>
      </c>
      <c r="H88" s="3">
        <v>500</v>
      </c>
      <c r="I88" s="3">
        <v>500</v>
      </c>
      <c r="J88" s="3">
        <v>500</v>
      </c>
      <c r="K88" s="3">
        <v>500</v>
      </c>
      <c r="L88" s="3">
        <v>500</v>
      </c>
      <c r="M88" s="3">
        <v>500</v>
      </c>
      <c r="N88" s="3">
        <v>500</v>
      </c>
      <c r="O88" s="3">
        <v>0</v>
      </c>
      <c r="P88" s="3">
        <v>500</v>
      </c>
      <c r="Q88" s="3">
        <v>500</v>
      </c>
      <c r="R88" s="3"/>
      <c r="S88" s="11"/>
    </row>
    <row r="89" spans="1:19" x14ac:dyDescent="0.35">
      <c r="A89" s="26">
        <v>7420</v>
      </c>
      <c r="B89" s="10" t="s">
        <v>20</v>
      </c>
      <c r="C89" s="1">
        <v>185</v>
      </c>
      <c r="D89" s="1"/>
      <c r="E89" s="1"/>
      <c r="F89" s="1">
        <f t="shared" si="10"/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1"/>
    </row>
    <row r="90" spans="1:19" x14ac:dyDescent="0.35">
      <c r="A90" s="26">
        <v>6725</v>
      </c>
      <c r="B90" s="10" t="s">
        <v>67</v>
      </c>
      <c r="C90" s="1"/>
      <c r="D90" s="1"/>
      <c r="E90" s="1"/>
      <c r="F90" s="1">
        <f t="shared" si="10"/>
        <v>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1"/>
    </row>
    <row r="91" spans="1:19" x14ac:dyDescent="0.35">
      <c r="A91" s="26">
        <v>6727</v>
      </c>
      <c r="B91" s="10" t="s">
        <v>2</v>
      </c>
      <c r="C91" s="1"/>
      <c r="D91" s="1"/>
      <c r="E91" s="1"/>
      <c r="F91" s="1">
        <f t="shared" si="10"/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1"/>
    </row>
    <row r="92" spans="1:19" x14ac:dyDescent="0.35">
      <c r="A92" s="26">
        <v>6780</v>
      </c>
      <c r="B92" s="10" t="s">
        <v>8</v>
      </c>
      <c r="C92" s="1"/>
      <c r="D92" s="1"/>
      <c r="E92" s="1"/>
      <c r="F92" s="1">
        <f t="shared" si="10"/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1"/>
    </row>
    <row r="93" spans="1:19" x14ac:dyDescent="0.35">
      <c r="A93" s="26">
        <v>7500</v>
      </c>
      <c r="B93" s="10" t="s">
        <v>73</v>
      </c>
      <c r="C93" s="1">
        <v>98966</v>
      </c>
      <c r="D93" s="1">
        <v>74300</v>
      </c>
      <c r="E93" s="1"/>
      <c r="F93" s="1">
        <f t="shared" si="10"/>
        <v>100000</v>
      </c>
      <c r="G93" s="3">
        <v>0</v>
      </c>
      <c r="H93" s="3">
        <v>0</v>
      </c>
      <c r="I93" s="3">
        <v>60000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30000</v>
      </c>
      <c r="P93" s="3">
        <v>0</v>
      </c>
      <c r="Q93" s="3">
        <v>10000</v>
      </c>
      <c r="R93" s="3"/>
      <c r="S93" s="11"/>
    </row>
    <row r="94" spans="1:19" x14ac:dyDescent="0.35">
      <c r="A94" s="26">
        <v>7770</v>
      </c>
      <c r="B94" s="10" t="s">
        <v>36</v>
      </c>
      <c r="C94" s="1">
        <v>1550</v>
      </c>
      <c r="D94" s="1">
        <v>0.2</v>
      </c>
      <c r="E94" s="1"/>
      <c r="F94" s="1">
        <f t="shared" si="10"/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/>
      <c r="S94" s="11"/>
    </row>
    <row r="95" spans="1:19" x14ac:dyDescent="0.35">
      <c r="A95" s="26">
        <v>7790</v>
      </c>
      <c r="B95" s="10" t="s">
        <v>7</v>
      </c>
      <c r="C95" s="1">
        <v>3234</v>
      </c>
      <c r="D95" s="1"/>
      <c r="E95" s="1"/>
      <c r="F95" s="1">
        <f t="shared" si="10"/>
        <v>5000</v>
      </c>
      <c r="G95" s="3">
        <v>0</v>
      </c>
      <c r="H95" s="3">
        <v>5000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/>
      <c r="S95" s="11"/>
    </row>
    <row r="96" spans="1:19" x14ac:dyDescent="0.35">
      <c r="A96" s="26"/>
      <c r="B96" s="12" t="s">
        <v>32</v>
      </c>
      <c r="C96" s="2">
        <f t="shared" ref="C96:R96" si="11">SUM(C83:C95)</f>
        <v>947272</v>
      </c>
      <c r="D96" s="2">
        <f t="shared" si="11"/>
        <v>612722.27</v>
      </c>
      <c r="E96" s="2">
        <f t="shared" si="11"/>
        <v>0</v>
      </c>
      <c r="F96" s="2">
        <f t="shared" si="11"/>
        <v>195000</v>
      </c>
      <c r="G96" s="2">
        <f t="shared" si="11"/>
        <v>40500</v>
      </c>
      <c r="H96" s="2">
        <f t="shared" si="11"/>
        <v>5500</v>
      </c>
      <c r="I96" s="2">
        <f t="shared" si="11"/>
        <v>70500</v>
      </c>
      <c r="J96" s="2">
        <f t="shared" si="11"/>
        <v>500</v>
      </c>
      <c r="K96" s="2">
        <f t="shared" si="11"/>
        <v>5500</v>
      </c>
      <c r="L96" s="2">
        <f t="shared" si="11"/>
        <v>500</v>
      </c>
      <c r="M96" s="2">
        <f t="shared" si="11"/>
        <v>500</v>
      </c>
      <c r="N96" s="2">
        <f t="shared" si="11"/>
        <v>500</v>
      </c>
      <c r="O96" s="2">
        <f t="shared" si="11"/>
        <v>60000</v>
      </c>
      <c r="P96" s="2">
        <f t="shared" si="11"/>
        <v>500</v>
      </c>
      <c r="Q96" s="2">
        <f t="shared" si="11"/>
        <v>10500</v>
      </c>
      <c r="R96" s="2">
        <f t="shared" si="11"/>
        <v>0</v>
      </c>
      <c r="S96" s="11"/>
    </row>
    <row r="97" spans="1:19" x14ac:dyDescent="0.35">
      <c r="A97" s="26"/>
      <c r="B97" s="1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9" x14ac:dyDescent="0.35">
      <c r="A98" s="26"/>
      <c r="B98" s="15" t="s">
        <v>37</v>
      </c>
      <c r="C98" s="5">
        <f t="shared" ref="C98:R98" si="12">C66+C81+C96</f>
        <v>4067582.34</v>
      </c>
      <c r="D98" s="5">
        <f t="shared" si="12"/>
        <v>4079219.6999999997</v>
      </c>
      <c r="E98" s="5">
        <f t="shared" si="12"/>
        <v>0</v>
      </c>
      <c r="F98" s="5">
        <f t="shared" si="12"/>
        <v>3215000</v>
      </c>
      <c r="G98" s="5">
        <f t="shared" si="12"/>
        <v>282667</v>
      </c>
      <c r="H98" s="5">
        <f t="shared" si="12"/>
        <v>243667</v>
      </c>
      <c r="I98" s="5">
        <f t="shared" si="12"/>
        <v>304667</v>
      </c>
      <c r="J98" s="5">
        <f t="shared" si="12"/>
        <v>278663</v>
      </c>
      <c r="K98" s="5">
        <f t="shared" si="12"/>
        <v>255667</v>
      </c>
      <c r="L98" s="5">
        <f t="shared" si="12"/>
        <v>210667</v>
      </c>
      <c r="M98" s="5">
        <f t="shared" si="12"/>
        <v>195667</v>
      </c>
      <c r="N98" s="5">
        <f t="shared" si="12"/>
        <v>278667</v>
      </c>
      <c r="O98" s="5">
        <f t="shared" si="12"/>
        <v>274167</v>
      </c>
      <c r="P98" s="5">
        <f t="shared" si="12"/>
        <v>204667</v>
      </c>
      <c r="Q98" s="5">
        <f t="shared" si="12"/>
        <v>197667</v>
      </c>
      <c r="R98" s="5">
        <f t="shared" si="12"/>
        <v>488167</v>
      </c>
      <c r="S98" s="11"/>
    </row>
    <row r="99" spans="1:19" x14ac:dyDescent="0.35">
      <c r="A99" s="26"/>
      <c r="B99" s="1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9" x14ac:dyDescent="0.35">
      <c r="A100" s="26"/>
      <c r="B100" s="12" t="s">
        <v>74</v>
      </c>
      <c r="C100" s="2">
        <f t="shared" ref="C100:R100" si="13">C39+C98</f>
        <v>827738.91999999993</v>
      </c>
      <c r="D100" s="2">
        <f t="shared" si="13"/>
        <v>461138.84000000032</v>
      </c>
      <c r="E100" s="2">
        <f t="shared" si="13"/>
        <v>0</v>
      </c>
      <c r="F100" s="2">
        <f t="shared" si="13"/>
        <v>-280000</v>
      </c>
      <c r="G100" s="2">
        <f t="shared" si="13"/>
        <v>184667</v>
      </c>
      <c r="H100" s="2">
        <f t="shared" si="13"/>
        <v>192167</v>
      </c>
      <c r="I100" s="2">
        <f t="shared" si="13"/>
        <v>203667</v>
      </c>
      <c r="J100" s="2">
        <f t="shared" si="13"/>
        <v>-14337</v>
      </c>
      <c r="K100" s="2">
        <f t="shared" si="13"/>
        <v>198667</v>
      </c>
      <c r="L100" s="2">
        <f t="shared" si="13"/>
        <v>27667</v>
      </c>
      <c r="M100" s="2">
        <f t="shared" si="13"/>
        <v>169667</v>
      </c>
      <c r="N100" s="2">
        <f t="shared" si="13"/>
        <v>154667</v>
      </c>
      <c r="O100" s="2">
        <f t="shared" si="13"/>
        <v>181167</v>
      </c>
      <c r="P100" s="2">
        <f t="shared" si="13"/>
        <v>-1116833</v>
      </c>
      <c r="Q100" s="2">
        <f t="shared" si="13"/>
        <v>30667</v>
      </c>
      <c r="R100" s="2">
        <f t="shared" si="13"/>
        <v>-491833</v>
      </c>
      <c r="S100" s="11"/>
    </row>
    <row r="101" spans="1:19" x14ac:dyDescent="0.35">
      <c r="A101" s="26"/>
      <c r="B101" s="1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9" x14ac:dyDescent="0.35">
      <c r="A102" s="26">
        <v>8090</v>
      </c>
      <c r="B102" s="10" t="s">
        <v>25</v>
      </c>
      <c r="C102" s="1">
        <v>-1345.7</v>
      </c>
      <c r="D102" s="1">
        <v>-302.33999999999997</v>
      </c>
      <c r="E102" s="1"/>
      <c r="F102" s="1">
        <f t="shared" ref="F102:F103" si="14">SUM(G102:R102)</f>
        <v>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1"/>
    </row>
    <row r="103" spans="1:19" x14ac:dyDescent="0.35">
      <c r="A103" s="26">
        <v>8150</v>
      </c>
      <c r="B103" s="10" t="s">
        <v>21</v>
      </c>
      <c r="C103" s="1"/>
      <c r="D103" s="1"/>
      <c r="E103" s="1"/>
      <c r="F103" s="1">
        <f t="shared" si="14"/>
        <v>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1"/>
    </row>
    <row r="104" spans="1:19" x14ac:dyDescent="0.35">
      <c r="A104" s="26"/>
      <c r="B104" s="10"/>
      <c r="C104" s="1"/>
      <c r="D104" s="1"/>
      <c r="E104" s="1"/>
      <c r="F104" s="1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11"/>
    </row>
    <row r="105" spans="1:19" ht="15" thickBot="1" x14ac:dyDescent="0.4">
      <c r="A105" s="25"/>
      <c r="B105" s="22" t="s">
        <v>33</v>
      </c>
      <c r="C105" s="6">
        <f t="shared" ref="C105:R105" si="15">SUM(C100:C104)</f>
        <v>826393.22</v>
      </c>
      <c r="D105" s="6">
        <f t="shared" si="15"/>
        <v>460836.50000000029</v>
      </c>
      <c r="E105" s="6">
        <f t="shared" si="15"/>
        <v>0</v>
      </c>
      <c r="F105" s="6">
        <f t="shared" si="15"/>
        <v>-280000</v>
      </c>
      <c r="G105" s="6">
        <f t="shared" si="15"/>
        <v>184667</v>
      </c>
      <c r="H105" s="6">
        <f t="shared" si="15"/>
        <v>192167</v>
      </c>
      <c r="I105" s="6">
        <f t="shared" si="15"/>
        <v>203667</v>
      </c>
      <c r="J105" s="6">
        <f t="shared" si="15"/>
        <v>-14337</v>
      </c>
      <c r="K105" s="6">
        <f t="shared" si="15"/>
        <v>198667</v>
      </c>
      <c r="L105" s="6">
        <f t="shared" si="15"/>
        <v>27667</v>
      </c>
      <c r="M105" s="6">
        <f t="shared" si="15"/>
        <v>169667</v>
      </c>
      <c r="N105" s="6">
        <f t="shared" si="15"/>
        <v>154667</v>
      </c>
      <c r="O105" s="6">
        <f t="shared" si="15"/>
        <v>181167</v>
      </c>
      <c r="P105" s="6">
        <f t="shared" si="15"/>
        <v>-1116833</v>
      </c>
      <c r="Q105" s="6">
        <f t="shared" si="15"/>
        <v>30667</v>
      </c>
      <c r="R105" s="6">
        <f t="shared" si="15"/>
        <v>-491833</v>
      </c>
      <c r="S105" s="11"/>
    </row>
    <row r="106" spans="1:19" x14ac:dyDescent="0.35">
      <c r="A106" s="17"/>
    </row>
    <row r="107" spans="1:19" x14ac:dyDescent="0.35">
      <c r="B107" s="29" t="s">
        <v>14</v>
      </c>
    </row>
    <row r="108" spans="1:19" x14ac:dyDescent="0.35">
      <c r="B108" s="29" t="s">
        <v>76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Borander</dc:creator>
  <cp:lastModifiedBy>Magnus Borander</cp:lastModifiedBy>
  <dcterms:created xsi:type="dcterms:W3CDTF">2024-01-09T12:08:36Z</dcterms:created>
  <dcterms:modified xsi:type="dcterms:W3CDTF">2024-01-09T12:08:36Z</dcterms:modified>
</cp:coreProperties>
</file>